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r\Desktop\RMK NOVI OBRASCI\"/>
    </mc:Choice>
  </mc:AlternateContent>
  <bookViews>
    <workbookView xWindow="0" yWindow="0" windowWidth="18924" windowHeight="8880"/>
  </bookViews>
  <sheets>
    <sheet name="BU" sheetId="1" r:id="rId1"/>
  </sheets>
  <externalReferences>
    <externalReference r:id="rId2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6" i="1" l="1"/>
  <c r="E186" i="1"/>
  <c r="J185" i="1"/>
  <c r="G185" i="1"/>
  <c r="E185" i="1"/>
  <c r="D182" i="1"/>
  <c r="C182" i="1"/>
  <c r="D181" i="1"/>
  <c r="C181" i="1"/>
  <c r="D179" i="1"/>
  <c r="C179" i="1"/>
  <c r="D178" i="1"/>
  <c r="C178" i="1"/>
  <c r="D176" i="1"/>
  <c r="C176" i="1"/>
  <c r="D175" i="1"/>
  <c r="C175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J147" i="1"/>
  <c r="I147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J108" i="1"/>
  <c r="I108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J69" i="1"/>
  <c r="I69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J36" i="1"/>
  <c r="I36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D183" i="1" s="1"/>
  <c r="D184" i="1" s="1"/>
  <c r="C18" i="1"/>
  <c r="C183" i="1" s="1"/>
  <c r="C184" i="1" s="1"/>
  <c r="I15" i="1"/>
  <c r="E14" i="1"/>
  <c r="E13" i="1"/>
  <c r="J10" i="1"/>
  <c r="J8" i="1"/>
  <c r="E8" i="1"/>
  <c r="J6" i="1"/>
  <c r="E6" i="1"/>
  <c r="J4" i="1"/>
  <c r="E4" i="1"/>
  <c r="J2" i="1"/>
  <c r="E2" i="1"/>
  <c r="J35" i="1" l="1"/>
  <c r="E35" i="1" s="1"/>
  <c r="E187" i="1" l="1"/>
  <c r="E146" i="1"/>
  <c r="E107" i="1"/>
  <c r="E68" i="1"/>
</calcChain>
</file>

<file path=xl/sharedStrings.xml><?xml version="1.0" encoding="utf-8"?>
<sst xmlns="http://schemas.openxmlformats.org/spreadsheetml/2006/main" count="331" uniqueCount="231">
  <si>
    <t>Naziv pravnog lica</t>
  </si>
  <si>
    <t>Identifikacioni broj za direktne poreze</t>
  </si>
  <si>
    <t>Sjedište i adresa pravnog lica</t>
  </si>
  <si>
    <t>Identifikacioni broj za indirektne poreze</t>
  </si>
  <si>
    <t>Šifra djelatnosti po KDBIH 2010</t>
  </si>
  <si>
    <t>Naziv banke</t>
  </si>
  <si>
    <t>Djelatnost</t>
  </si>
  <si>
    <t>Broj računa</t>
  </si>
  <si>
    <t>Šifra opštine</t>
  </si>
  <si>
    <t>IZVJEŠTAJ O UKUPNOM REZULTATU ZA PERIOD</t>
  </si>
  <si>
    <t>(BILANS USPJEHA)</t>
  </si>
  <si>
    <t>(u BAM)</t>
  </si>
  <si>
    <t>Redni broj</t>
  </si>
  <si>
    <t>Pozicija</t>
  </si>
  <si>
    <t>Bilješka</t>
  </si>
  <si>
    <t>Oznaka za AOP</t>
  </si>
  <si>
    <t>01.01. do 30.09.prethodne godine</t>
  </si>
  <si>
    <t>BILANS USPJEHA</t>
  </si>
  <si>
    <t>A.</t>
  </si>
  <si>
    <t>Prihodi iz ugovora s kupcima (202+206)</t>
  </si>
  <si>
    <t>1.</t>
  </si>
  <si>
    <t>Prihodi iz ugovora sa povezanim stranama (203 do 205)</t>
  </si>
  <si>
    <t>1.1.</t>
  </si>
  <si>
    <t xml:space="preserve">Prihodi od prodaje robe </t>
  </si>
  <si>
    <t>1.2.</t>
  </si>
  <si>
    <t>Prihodi od prodaje gotovih proizvoda</t>
  </si>
  <si>
    <t>1.3.</t>
  </si>
  <si>
    <t>Prihodi od pruženih usluga</t>
  </si>
  <si>
    <t>2.</t>
  </si>
  <si>
    <t>Prihodi iz ugovora sa nepovezanim stranama na domaćem tržištu (207 do 209)</t>
  </si>
  <si>
    <t>2.1.</t>
  </si>
  <si>
    <t>2.2.</t>
  </si>
  <si>
    <t>2.3.</t>
  </si>
  <si>
    <t>3.</t>
  </si>
  <si>
    <t>Prihodi iz ugovora sa nepovezanim stranama na inostranom tržištu (211 do 213)</t>
  </si>
  <si>
    <t>3.1.</t>
  </si>
  <si>
    <t>3.2.</t>
  </si>
  <si>
    <t>3.3.</t>
  </si>
  <si>
    <t>B.</t>
  </si>
  <si>
    <r>
      <rPr>
        <b/>
        <sz val="11"/>
        <color theme="1"/>
        <rFont val="Arial Narrow"/>
        <family val="2"/>
      </rPr>
      <t>Ostali prihodi i dobici</t>
    </r>
    <r>
      <rPr>
        <sz val="11"/>
        <color theme="1"/>
        <rFont val="Arial Narrow"/>
        <family val="2"/>
      </rPr>
      <t xml:space="preserve"> (215+230+241+242+243+244+245+246+247+251)</t>
    </r>
  </si>
  <si>
    <t>Dobici od dugoročne nefinansijske imovine (214 do 229)</t>
  </si>
  <si>
    <t>Neto dobici od otuđenja nekretnina, postrojenja i opreme</t>
  </si>
  <si>
    <t>1/5</t>
  </si>
  <si>
    <t>Neto dobici od otpuštanja ranije priznatih gubitaka od umanjenja vrijednosti nekretnina, postrojenja i opreme</t>
  </si>
  <si>
    <t>Neto dobici od otpuštanja ranije priznatih gubitaka od promjene revalorizovane vrijednosti nekretnina, postrojenja i opreme za koje nije bilo postojećih revalorizacionih rezervi</t>
  </si>
  <si>
    <t>1.4.</t>
  </si>
  <si>
    <t>Neto dobici od otuđenja ulaganja u investicijske nekretnine</t>
  </si>
  <si>
    <t>1.5.</t>
  </si>
  <si>
    <t xml:space="preserve">Neto povećanja vrijednosti ulaganja u investicijske nekretnine koja se vode po fer vrijednosti </t>
  </si>
  <si>
    <t>1.6.</t>
  </si>
  <si>
    <t>Neto dobici od otpuštanja ranije priznatih gubitaka od umanjenja vrijednosti investicijskih nekretnina</t>
  </si>
  <si>
    <t>1.7.</t>
  </si>
  <si>
    <t>Neto dobici od otuđenja nematerijalne imovine</t>
  </si>
  <si>
    <t>1.8.</t>
  </si>
  <si>
    <t>Neto dobici od otpuštanja ranije priznatih gubitaka od umanjenja vrijednosti nematerijalne imovine</t>
  </si>
  <si>
    <t>1.9.</t>
  </si>
  <si>
    <t>Neto dobici od prestanka priznavanja imovine s pravom korištenja</t>
  </si>
  <si>
    <t>1.10.</t>
  </si>
  <si>
    <t>Neto dobici od otuđenja biološke imovine</t>
  </si>
  <si>
    <t>1.11.</t>
  </si>
  <si>
    <t xml:space="preserve">Neto povećanja vrijednosti biološke imovine koja se vodi po fer vrijednosti </t>
  </si>
  <si>
    <t>1.12.</t>
  </si>
  <si>
    <t>Neto dobici od otpuštanja ranije priznatih gubitaka od umanjenja vrijednosti biološke imovine</t>
  </si>
  <si>
    <t>1.13.</t>
  </si>
  <si>
    <t>Neto dobici od dugoročne imovine namijenjene prodaji</t>
  </si>
  <si>
    <t>1.14.</t>
  </si>
  <si>
    <t>Ostali neto dobici od otpuštanja ranije priznatih gubitaka od umanjenja vrijednosti dugoročne nefinansijske imovine</t>
  </si>
  <si>
    <t>Dobici od finansijske imovine (231 do 240)</t>
  </si>
  <si>
    <t>Neto otpuštanja ranije priznatih kreditnih gubitaka od finansijske imovine po amortizovanom trošku</t>
  </si>
  <si>
    <t>Neto otpuštanja ranije priznatih kreditnih gubitaka od finansijske imovine po fer vrijednosti kroz ostali ukupni rezultat</t>
  </si>
  <si>
    <t>Neto dobici od prestanka priznavanja finansijske imovine po amortizovanom trošku</t>
  </si>
  <si>
    <t>2.4.</t>
  </si>
  <si>
    <t>Neto dobici od modifikacija finansijske imovine po amortizovanom trošku koje nisu rezultirale prestankom priznavanja</t>
  </si>
  <si>
    <t>2.5.</t>
  </si>
  <si>
    <t xml:space="preserve">Neto dobici od otuđenja finansijske imovine po amortizovanom trošku </t>
  </si>
  <si>
    <t>2.6.</t>
  </si>
  <si>
    <t>Neto povećanja vrijednosti finansijske imovine po fer vrijednosti kroz bilans uspjeha</t>
  </si>
  <si>
    <t>2.7.</t>
  </si>
  <si>
    <t>Neto dobici od otuđenja finansijske imovine po fer vrijednosti kroz bilans uspjeha</t>
  </si>
  <si>
    <t>2.8.</t>
  </si>
  <si>
    <t>Neto dobici od otuđenja finansijske imovine po fer vrijednosti kroz ostali ukupni rezultat</t>
  </si>
  <si>
    <t>2.9.</t>
  </si>
  <si>
    <t>Neto dobici od reklasifikacija finansijske imovine između poslovnih modela</t>
  </si>
  <si>
    <t>2.10</t>
  </si>
  <si>
    <t>Ostali neto dobici od finansijske imovine</t>
  </si>
  <si>
    <t xml:space="preserve">Neto otpuštanja rezervisanja </t>
  </si>
  <si>
    <t>4.</t>
  </si>
  <si>
    <t>Neto dobici od trgovanja derivatima</t>
  </si>
  <si>
    <t>5.</t>
  </si>
  <si>
    <t>Prihodi od prodaje materijala, neto</t>
  </si>
  <si>
    <t>6.</t>
  </si>
  <si>
    <t>Viškovi i ostala pozitivna usklađenja zaliha</t>
  </si>
  <si>
    <t>7.</t>
  </si>
  <si>
    <t>Prihodi od dividendi</t>
  </si>
  <si>
    <t>2/5</t>
  </si>
  <si>
    <t>8.</t>
  </si>
  <si>
    <t>Udio u dobiti pridruženog društva i zajedničkog poduhvata primjenom metode udjela</t>
  </si>
  <si>
    <t>9.</t>
  </si>
  <si>
    <t>Finansijski prihodi (248+249+250)</t>
  </si>
  <si>
    <t>9.1.</t>
  </si>
  <si>
    <t>Prihodi od kamata</t>
  </si>
  <si>
    <t>9.2.</t>
  </si>
  <si>
    <t>Neto pozitivne kursne razlike</t>
  </si>
  <si>
    <t>9.3.</t>
  </si>
  <si>
    <t>Ostali finansijski prihodi</t>
  </si>
  <si>
    <t>10.</t>
  </si>
  <si>
    <t>Ostali prihodi i dobici</t>
  </si>
  <si>
    <t>C.</t>
  </si>
  <si>
    <r>
      <rPr>
        <b/>
        <sz val="11"/>
        <color theme="1"/>
        <rFont val="Arial Narrow"/>
        <family val="2"/>
      </rPr>
      <t xml:space="preserve">Ukupno prihodi </t>
    </r>
    <r>
      <rPr>
        <sz val="11"/>
        <color theme="1"/>
        <rFont val="Arial Narrow"/>
        <family val="2"/>
      </rPr>
      <t>(201+214)</t>
    </r>
  </si>
  <si>
    <t>D.</t>
  </si>
  <si>
    <r>
      <rPr>
        <b/>
        <sz val="11"/>
        <color theme="1"/>
        <rFont val="Arial Narrow"/>
        <family val="2"/>
      </rPr>
      <t>Poslovni rashodi</t>
    </r>
    <r>
      <rPr>
        <sz val="11"/>
        <color theme="1"/>
        <rFont val="Arial Narrow"/>
        <family val="2"/>
      </rPr>
      <t xml:space="preserve"> (254±255+256+257+258+262+269+270)</t>
    </r>
  </si>
  <si>
    <t>Nabavna vrijednost prodate robe</t>
  </si>
  <si>
    <t>Promjene u zalihama gotovih proizvoda, poluproizvoda i proizvodnje u toku, neto (+) / (-)</t>
  </si>
  <si>
    <t>Troškovi sirovina i materijala</t>
  </si>
  <si>
    <t>Troškovi energije i goriva</t>
  </si>
  <si>
    <t>Troškovi plaća i ostalih ličnih primanja (259 do 261)</t>
  </si>
  <si>
    <t>5.1.</t>
  </si>
  <si>
    <t>Bruto plaće zaposlenih</t>
  </si>
  <si>
    <t>5.2.</t>
  </si>
  <si>
    <t>Ostale naknade zaposlenih</t>
  </si>
  <si>
    <t>5.3.</t>
  </si>
  <si>
    <t>Troškovi ostalih angažovanih fizičkih lica, uključujući članove odbora</t>
  </si>
  <si>
    <t>Amortizacija (263 do 268)</t>
  </si>
  <si>
    <t>6.1.</t>
  </si>
  <si>
    <t>Nekretnine, postrojenja i oprema</t>
  </si>
  <si>
    <t>6.2.</t>
  </si>
  <si>
    <t>Investicijske nekretnine</t>
  </si>
  <si>
    <t>6.3.</t>
  </si>
  <si>
    <t>Imovina s pravom korištenja</t>
  </si>
  <si>
    <t>6.4.</t>
  </si>
  <si>
    <t>Nematerijalna imovina</t>
  </si>
  <si>
    <t>6.5.</t>
  </si>
  <si>
    <t>Biološka imovina</t>
  </si>
  <si>
    <t>6.6.</t>
  </si>
  <si>
    <t>Ostala dugoročna imovina po osnovu ugovora sa kupcima</t>
  </si>
  <si>
    <t>Troškovi primljenih usluga</t>
  </si>
  <si>
    <t>Ostali poslovni rashodi i troškovi</t>
  </si>
  <si>
    <t>E.</t>
  </si>
  <si>
    <r>
      <rPr>
        <b/>
        <sz val="11"/>
        <color theme="1"/>
        <rFont val="Arial Narrow"/>
        <family val="2"/>
      </rPr>
      <t xml:space="preserve">Ostali rashodi i gubici </t>
    </r>
    <r>
      <rPr>
        <sz val="11"/>
        <color theme="1"/>
        <rFont val="Arial Narrow"/>
        <family val="2"/>
      </rPr>
      <t>(272+287+298+299+300+301+302+303+304+309)</t>
    </r>
  </si>
  <si>
    <t>Gubici od dugoročne nefinansijske imovine (273 do 286)</t>
  </si>
  <si>
    <t>Neto gubici od otuđenja nekretnina, postrojenja i opreme</t>
  </si>
  <si>
    <t>Neto gubici od umanjenja vrijednosti nekretnina, postrojenja i opreme</t>
  </si>
  <si>
    <t>Neto gubici od promjene revalorizovane vrijednosti nekretnina, postrojenja i opreme za koje nema postojećih revalorizacionih rezervi</t>
  </si>
  <si>
    <t>Neto gubici od otuđenja ulaganja u investicijske nekretnine</t>
  </si>
  <si>
    <t xml:space="preserve">Neto smanjenja vrijednosti ulaganja u investicijske nekretnine koja se vode po fer vrijednosti </t>
  </si>
  <si>
    <t>Neto gubici od umanjenja vrijednosti investicijskih nekretnina</t>
  </si>
  <si>
    <t>Neto gubici od otuđenja nematerijalne imovine</t>
  </si>
  <si>
    <t>Neto gubici od umanjenja vrijednosti nematerijalne imovine</t>
  </si>
  <si>
    <t>3/5</t>
  </si>
  <si>
    <t>Neto gubici od prestanka priznavanja imovine s pravom korištenja</t>
  </si>
  <si>
    <t>Neto gubici od otuđenja biološke imovine</t>
  </si>
  <si>
    <t xml:space="preserve">Neto smanjenja vrijednosti biološke imovine koja se vodi po fer vrijednosti </t>
  </si>
  <si>
    <t>Neto gubici od umanjenja vrijednosti biološke imovine</t>
  </si>
  <si>
    <t>Neto gubici od dugoročne imovine namijenjene prodaji</t>
  </si>
  <si>
    <t>Ostali neto gubici od umanjenja vrijednosti dugoročne nefinansijske imovine</t>
  </si>
  <si>
    <t>Gubici od finansijske imovine (288 do 297)</t>
  </si>
  <si>
    <t>Neto kreditni gubici od finansijske imovine po amortizovanom trošku</t>
  </si>
  <si>
    <t>Neto kreditni gubici od finansijske imovine po fer vrijednosti kroz ostali ukupni rezultat</t>
  </si>
  <si>
    <t>Neto gubici od prestanka priznavanja finansijske imovine po amortizovanom trošku</t>
  </si>
  <si>
    <t>Neto gubici od modifikacija finansijske imovine po amortizovanom trošku koje nisu rezultirale prestankom priznavanja</t>
  </si>
  <si>
    <t xml:space="preserve">Neto gubici od otuđenja finansijske imovine po amortizovanom trošku </t>
  </si>
  <si>
    <t>Neto smanjenja vrijednosti finansijske imovine po fer vrijednosti kroz bilans uspjeha</t>
  </si>
  <si>
    <t>Neto gubici od otuđenja finansijske imovine po fer vrijednosti kroz bilans uspjeha</t>
  </si>
  <si>
    <t>Neto gubici od otuđenja finansijske imovine po fer vrijednosti kroz ostali ukupni rezultat</t>
  </si>
  <si>
    <t>Neto gubici od reklasifikacija finansijske imovine između poslovnih modela</t>
  </si>
  <si>
    <t>Ostali neto gubici od finansijske imovine</t>
  </si>
  <si>
    <t>Troškovi rezervisanja, neto</t>
  </si>
  <si>
    <t>Neto gubici od trgovanja derivatima</t>
  </si>
  <si>
    <t>Rashodi od prodaje materijala, neto</t>
  </si>
  <si>
    <t>Manjkovi i ostala negativna usklađenja zaliha</t>
  </si>
  <si>
    <t>Udio u gubitku pridruženog društva i zajedničkog poduhvata primjenom metode udjela</t>
  </si>
  <si>
    <t>Umanjenje vrijednosti goodwill-a</t>
  </si>
  <si>
    <t>Finansijski rashodi (305 do 307)</t>
  </si>
  <si>
    <t>Rashodi od kamata</t>
  </si>
  <si>
    <t>Neto negativne kursne razlike</t>
  </si>
  <si>
    <t>Ostali finansijski rashodi</t>
  </si>
  <si>
    <t>Ostali rashodi i gubici</t>
  </si>
  <si>
    <t>F.</t>
  </si>
  <si>
    <r>
      <rPr>
        <b/>
        <sz val="11"/>
        <color theme="1"/>
        <rFont val="Arial Narrow"/>
        <family val="2"/>
      </rPr>
      <t xml:space="preserve">Ukupno rashodi </t>
    </r>
    <r>
      <rPr>
        <sz val="11"/>
        <color theme="1"/>
        <rFont val="Arial Narrow"/>
        <family val="2"/>
      </rPr>
      <t>(253+271)</t>
    </r>
  </si>
  <si>
    <t>G.</t>
  </si>
  <si>
    <r>
      <rPr>
        <b/>
        <sz val="11"/>
        <color theme="1"/>
        <rFont val="Arial Narrow"/>
        <family val="2"/>
      </rPr>
      <t xml:space="preserve">Dobit iz redovnog poslovanja prije oporezivanja </t>
    </r>
    <r>
      <rPr>
        <sz val="11"/>
        <color theme="1"/>
        <rFont val="Arial Narrow"/>
        <family val="2"/>
      </rPr>
      <t>(252-309)</t>
    </r>
  </si>
  <si>
    <t>H.</t>
  </si>
  <si>
    <r>
      <rPr>
        <b/>
        <sz val="11"/>
        <color theme="1"/>
        <rFont val="Arial Narrow"/>
        <family val="2"/>
      </rPr>
      <t>Gubitak iz redovnog poslovanja prije oporezivanja</t>
    </r>
    <r>
      <rPr>
        <sz val="11"/>
        <color theme="1"/>
        <rFont val="Arial Narrow"/>
        <family val="2"/>
      </rPr>
      <t xml:space="preserve"> (309-252)</t>
    </r>
  </si>
  <si>
    <t>I.</t>
  </si>
  <si>
    <r>
      <rPr>
        <b/>
        <sz val="11"/>
        <color theme="1"/>
        <rFont val="Arial Narrow"/>
        <family val="2"/>
      </rPr>
      <t xml:space="preserve">Porez na dobit </t>
    </r>
    <r>
      <rPr>
        <sz val="11"/>
        <color theme="1"/>
        <rFont val="Arial Narrow"/>
        <family val="2"/>
      </rPr>
      <t>(313±314)</t>
    </r>
  </si>
  <si>
    <t>Tekući porez na dobit</t>
  </si>
  <si>
    <t>Odgođeni porez na dobit (315-316+317-318)</t>
  </si>
  <si>
    <t>Efekat smanjenja odgođene porezne imovine</t>
  </si>
  <si>
    <t>4/5</t>
  </si>
  <si>
    <t>Efekat povećanja odgođene porezne imovine</t>
  </si>
  <si>
    <t>Efekat povećanja odgođenih poreznih obaveza</t>
  </si>
  <si>
    <t>Efekat smanjenja odgođenih poreznih obaveza</t>
  </si>
  <si>
    <t>J.</t>
  </si>
  <si>
    <r>
      <rPr>
        <b/>
        <sz val="11"/>
        <color theme="1"/>
        <rFont val="Arial Narrow"/>
        <family val="2"/>
      </rPr>
      <t>Dobit iz redovnog poslovanja</t>
    </r>
    <r>
      <rPr>
        <sz val="11"/>
        <color theme="1"/>
        <rFont val="Arial Narrow"/>
        <family val="2"/>
      </rPr>
      <t xml:space="preserve"> (310±312)</t>
    </r>
  </si>
  <si>
    <t>K.</t>
  </si>
  <si>
    <r>
      <rPr>
        <b/>
        <sz val="11"/>
        <color theme="1"/>
        <rFont val="Arial Narrow"/>
        <family val="2"/>
      </rPr>
      <t>Gubitak iz redovnog poslovanja</t>
    </r>
    <r>
      <rPr>
        <sz val="11"/>
        <color theme="1"/>
        <rFont val="Arial Narrow"/>
        <family val="2"/>
      </rPr>
      <t xml:space="preserve"> (311±312)</t>
    </r>
  </si>
  <si>
    <t>L.</t>
  </si>
  <si>
    <t>Dobit ili gubitak od obustavljenog poslovanja</t>
  </si>
  <si>
    <t>M.</t>
  </si>
  <si>
    <r>
      <rPr>
        <b/>
        <sz val="11"/>
        <color theme="1"/>
        <rFont val="Arial Narrow"/>
        <family val="2"/>
      </rPr>
      <t>Dobit</t>
    </r>
    <r>
      <rPr>
        <sz val="11"/>
        <color theme="1"/>
        <rFont val="Arial Narrow"/>
        <family val="2"/>
      </rPr>
      <t xml:space="preserve"> (319±321)</t>
    </r>
  </si>
  <si>
    <t>N.</t>
  </si>
  <si>
    <r>
      <rPr>
        <b/>
        <sz val="11"/>
        <color theme="1"/>
        <rFont val="Arial Narrow"/>
        <family val="2"/>
      </rPr>
      <t xml:space="preserve">Gubitak </t>
    </r>
    <r>
      <rPr>
        <sz val="11"/>
        <color theme="1"/>
        <rFont val="Arial Narrow"/>
        <family val="2"/>
      </rPr>
      <t>(320±321)</t>
    </r>
  </si>
  <si>
    <t>IZVJEŠTAJ O OSTALOM UKUPNOM REZULTATU</t>
  </si>
  <si>
    <t>O.</t>
  </si>
  <si>
    <r>
      <rPr>
        <b/>
        <sz val="11"/>
        <color theme="1"/>
        <rFont val="Arial Narrow"/>
        <family val="2"/>
      </rPr>
      <t>Ostali ukupni rezultat</t>
    </r>
    <r>
      <rPr>
        <sz val="11"/>
        <color theme="1"/>
        <rFont val="Arial Narrow"/>
        <family val="2"/>
      </rPr>
      <t xml:space="preserve"> (±325±329) </t>
    </r>
  </si>
  <si>
    <t>Stavke koje mogu biti reklasifikovane u bilans uspjeha (±326+327±328±329-330)</t>
  </si>
  <si>
    <t>Povećanje/(smanjenje) fer vrijednosti dužničkih instrumenata po fer vrijednosti kroz ostali ukupni rezultat</t>
  </si>
  <si>
    <t>Efekti proistekli iz transakcija zaštite ("hedging")</t>
  </si>
  <si>
    <t>Udio u ostalom ukupnom rezultatu pridruženog društva i zajedničkog poduhvata primjenom metode udjela</t>
  </si>
  <si>
    <t>Ostale stavke koje mogu biti reklasifikovane u bilans uspjeha</t>
  </si>
  <si>
    <t>Porez na dobit koji se odnosi na ove stavke</t>
  </si>
  <si>
    <t>Stavke koje neće biti reklasifikovane u bilans uspjeha (±332±333±334±335±336±337-338)</t>
  </si>
  <si>
    <t>Revalorizacija zemljišta i građevina</t>
  </si>
  <si>
    <t>Povećanje/(smanjenje) fer vrijednosti instrumenata kapitala po fer vrijednosti kroz ostali ukupni rezultat</t>
  </si>
  <si>
    <t>Aktuarski dobici/(gubici) od planova definiranih primanja</t>
  </si>
  <si>
    <t xml:space="preserve">Dobici ili gubici po osnovu preračunavanja finansijskih izvještaja inostranog poslovanja </t>
  </si>
  <si>
    <t>Ostale stavke koje neće biti reklasifikovane u bilans uspjeha</t>
  </si>
  <si>
    <t>P.</t>
  </si>
  <si>
    <r>
      <rPr>
        <b/>
        <sz val="11"/>
        <color theme="1"/>
        <rFont val="Arial Narrow"/>
        <family val="2"/>
      </rPr>
      <t>UKUPNI REZULTAT</t>
    </r>
    <r>
      <rPr>
        <sz val="11"/>
        <color theme="1"/>
        <rFont val="Arial Narrow"/>
        <family val="2"/>
      </rPr>
      <t xml:space="preserve"> (322 ili 323±324)</t>
    </r>
  </si>
  <si>
    <t>Zarada po dionici</t>
  </si>
  <si>
    <t>a) Osnovna zarada po dionici</t>
  </si>
  <si>
    <t>b) Razrijeđena zarada po dionici</t>
  </si>
  <si>
    <t>Dobit/(gubitak) koja pripada:</t>
  </si>
  <si>
    <t>a) Vlasnicima matičnog društva</t>
  </si>
  <si>
    <t>b) Vlasnicima manjinskih interesa</t>
  </si>
  <si>
    <t>Ukupni rezultat koji pripada:</t>
  </si>
  <si>
    <t>Mjesto i datum</t>
  </si>
  <si>
    <t>Certificirani računovođa</t>
  </si>
  <si>
    <t>Direktor</t>
  </si>
  <si>
    <t>M.P.</t>
  </si>
  <si>
    <t>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</si>
</sst>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2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  <font>
      <sz val="11"/>
      <color theme="0" tint="-0.499984740745262"/>
      <name val="Arial Narrow"/>
      <family val="2"/>
      <charset val="238"/>
    </font>
    <font>
      <sz val="11"/>
      <color rgb="FFC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3"/>
      <name val="Arial Narrow"/>
      <family val="2"/>
    </font>
    <font>
      <sz val="11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0" tint="-0.499984740745262"/>
      <name val="Arial"/>
      <family val="2"/>
    </font>
    <font>
      <sz val="11"/>
      <color rgb="FF808080"/>
      <name val="Arial"/>
      <family val="2"/>
    </font>
    <font>
      <sz val="17"/>
      <name val="Bar-Code 39"/>
      <family val="3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color theme="0" tint="-0.499984740745262"/>
      <name val="Arial Narrow"/>
      <family val="2"/>
    </font>
    <font>
      <sz val="11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NumberFormat="1" applyFont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1" applyNumberFormat="1" applyFont="1" applyBorder="1" applyAlignment="1" applyProtection="1">
      <alignment horizontal="right" vertical="top"/>
    </xf>
    <xf numFmtId="0" fontId="6" fillId="0" borderId="0" xfId="0" applyFont="1"/>
    <xf numFmtId="0" fontId="8" fillId="0" borderId="0" xfId="1" applyNumberFormat="1" applyFont="1" applyBorder="1" applyAlignment="1" applyProtection="1">
      <alignment horizontal="left" vertical="top"/>
    </xf>
    <xf numFmtId="0" fontId="7" fillId="0" borderId="0" xfId="1" applyNumberFormat="1" applyFont="1" applyBorder="1" applyAlignment="1" applyProtection="1">
      <alignment horizontal="center" vertical="top"/>
    </xf>
    <xf numFmtId="0" fontId="6" fillId="0" borderId="0" xfId="0" applyFont="1" applyAlignment="1">
      <alignment vertical="top"/>
    </xf>
    <xf numFmtId="0" fontId="7" fillId="0" borderId="0" xfId="1" applyNumberFormat="1" applyFont="1" applyBorder="1" applyAlignment="1" applyProtection="1">
      <alignment horizontal="right" vertical="top"/>
    </xf>
    <xf numFmtId="0" fontId="2" fillId="0" borderId="0" xfId="0" applyFont="1"/>
    <xf numFmtId="0" fontId="7" fillId="0" borderId="0" xfId="1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1" applyNumberFormat="1" applyFont="1" applyBorder="1" applyAlignment="1" applyProtection="1">
      <alignment vertical="top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3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0" applyFont="1" applyFill="1" applyBorder="1" applyAlignment="1">
      <alignment horizontal="left" vertical="center" wrapText="1" indent="2"/>
    </xf>
    <xf numFmtId="49" fontId="7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 indent="2"/>
    </xf>
    <xf numFmtId="0" fontId="17" fillId="0" borderId="0" xfId="0" applyFont="1" applyAlignment="1">
      <alignment horizontal="left" vertical="center"/>
    </xf>
    <xf numFmtId="3" fontId="18" fillId="0" borderId="0" xfId="1" quotePrefix="1" applyNumberFormat="1" applyFont="1" applyBorder="1" applyAlignment="1" applyProtection="1">
      <alignment horizontal="left" vertical="center"/>
    </xf>
    <xf numFmtId="3" fontId="19" fillId="0" borderId="0" xfId="1" quotePrefix="1" applyNumberFormat="1" applyFont="1" applyBorder="1" applyAlignment="1" applyProtection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8" fillId="0" borderId="0" xfId="1" quotePrefix="1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3" fillId="0" borderId="0" xfId="1" quotePrefix="1" applyNumberFormat="1" applyFont="1" applyBorder="1" applyAlignment="1" applyProtection="1">
      <alignment horizontal="right" vertical="center"/>
    </xf>
    <xf numFmtId="2" fontId="4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r/Desktop/Privredna%20dru&#353;t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D3">
            <v>11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D.D.</v>
          </cell>
        </row>
        <row r="10">
          <cell r="A10" t="str">
            <v>Zenica</v>
          </cell>
        </row>
        <row r="13">
          <cell r="A13" t="str">
            <v>Kučukovoći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>ASA Banka Naša i snažna d.d. Sarajevo</v>
          </cell>
        </row>
        <row r="35">
          <cell r="A35" t="str">
            <v xml:space="preserve">Rasim </v>
          </cell>
          <cell r="B35" t="str">
            <v>Mulić</v>
          </cell>
        </row>
        <row r="55">
          <cell r="A55" t="str">
            <v>Godišnji</v>
          </cell>
        </row>
        <row r="58">
          <cell r="A58">
            <v>44562</v>
          </cell>
          <cell r="B58">
            <v>44834</v>
          </cell>
          <cell r="D58">
            <v>44848</v>
          </cell>
        </row>
        <row r="68">
          <cell r="A68" t="str">
            <v>Beganović (Nesib) Jasmin, licenca br. CR-53115/5       ILI       NAZIV REV. DRUŠTVA; licenca br. 0000000000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932E"/>
  </sheetPr>
  <dimension ref="A1:AII187"/>
  <sheetViews>
    <sheetView showGridLines="0" tabSelected="1" view="pageLayout" topLeftCell="E25" zoomScale="90" zoomScaleNormal="100" zoomScalePageLayoutView="90" workbookViewId="0">
      <selection activeCell="J182" sqref="J182"/>
    </sheetView>
  </sheetViews>
  <sheetFormatPr defaultColWidth="7.5546875" defaultRowHeight="13.8"/>
  <cols>
    <col min="1" max="2" width="7.5546875" style="1" hidden="1" customWidth="1"/>
    <col min="3" max="4" width="10.44140625" style="1" hidden="1" customWidth="1"/>
    <col min="5" max="5" width="7.6640625" style="75" customWidth="1"/>
    <col min="6" max="6" width="85.6640625" style="4" customWidth="1"/>
    <col min="7" max="7" width="7.88671875" style="4" customWidth="1"/>
    <col min="8" max="8" width="7.109375" style="4" customWidth="1"/>
    <col min="9" max="9" width="16.6640625" style="5" customWidth="1"/>
    <col min="10" max="10" width="16.6640625" style="7" customWidth="1"/>
    <col min="11" max="919" width="7.5546875" style="7"/>
    <col min="920" max="16384" width="7.5546875" style="8"/>
  </cols>
  <sheetData>
    <row r="1" spans="1:919">
      <c r="E1" s="2" t="s">
        <v>0</v>
      </c>
      <c r="F1" s="3"/>
      <c r="G1" s="3"/>
      <c r="J1" s="6" t="s">
        <v>1</v>
      </c>
    </row>
    <row r="2" spans="1:919">
      <c r="E2" s="9" t="str">
        <f>IF([1]OsnPodaci!B4="","",[1]OsnPodaci!B4)</f>
        <v>RMK PROMET D.D.</v>
      </c>
      <c r="F2" s="10"/>
      <c r="G2" s="10"/>
      <c r="J2" s="11" t="str">
        <f>IF([1]OsnPodaci!A4="","",[1]OsnPodaci!A4)</f>
        <v>4218055990000</v>
      </c>
    </row>
    <row r="3" spans="1:919">
      <c r="E3" s="2" t="s">
        <v>2</v>
      </c>
      <c r="F3" s="3"/>
      <c r="G3" s="3"/>
      <c r="J3" s="6" t="s">
        <v>3</v>
      </c>
    </row>
    <row r="4" spans="1:919">
      <c r="E4" s="9" t="str">
        <f>IF(OR([1]OsnPodaci!A10="",[1]OsnPodaci!A13=""),"",[1]OsnPodaci!A10 &amp; ", " &amp; [1]OsnPodaci!A13)</f>
        <v>Zenica, Kučukovoći 2</v>
      </c>
      <c r="F4" s="10"/>
      <c r="G4" s="10"/>
      <c r="J4" s="12" t="str">
        <f>IF([1]OsnPodaci!B16="","",[1]OsnPodaci!B16)</f>
        <v>218055990000</v>
      </c>
    </row>
    <row r="5" spans="1:919">
      <c r="E5" s="2" t="s">
        <v>4</v>
      </c>
      <c r="F5" s="3"/>
      <c r="G5" s="13"/>
      <c r="J5" s="6" t="s">
        <v>5</v>
      </c>
    </row>
    <row r="6" spans="1:919">
      <c r="E6" s="14" t="str">
        <f>IF([1]OsnPodaci!A19="","",[1]OsnPodaci!A19)</f>
        <v>46.74</v>
      </c>
      <c r="F6" s="15"/>
      <c r="G6" s="16"/>
      <c r="J6" s="17" t="str">
        <f>IF([1]OsnPodaci!B23="","",[1]OsnPodaci!B23)</f>
        <v>ASA Banka Naša i snažna d.d. Sarajevo</v>
      </c>
    </row>
    <row r="7" spans="1:919">
      <c r="E7" s="2" t="s">
        <v>6</v>
      </c>
      <c r="F7" s="15"/>
      <c r="G7" s="16"/>
      <c r="J7" s="6" t="s">
        <v>7</v>
      </c>
    </row>
    <row r="8" spans="1:919" s="13" customFormat="1">
      <c r="A8" s="18"/>
      <c r="B8" s="18"/>
      <c r="C8" s="18"/>
      <c r="D8" s="18"/>
      <c r="E8" s="19" t="str">
        <f>IF([1]OsnPodaci!B18="","",[1]OsnPodaci!B18)</f>
        <v>Trgovina na veliko metalnom robom, instalacijskim materijalom, uređajima i opremom za vodovod i grijanje</v>
      </c>
      <c r="F8" s="19"/>
      <c r="G8" s="19"/>
      <c r="H8" s="3"/>
      <c r="I8" s="20"/>
      <c r="J8" s="17" t="str">
        <f>IF([1]OsnPodaci!A23="","",[1]OsnPodaci!A23)</f>
        <v>1401021120082943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</row>
    <row r="9" spans="1:919" s="16" customFormat="1">
      <c r="A9" s="22"/>
      <c r="B9" s="22"/>
      <c r="C9" s="22"/>
      <c r="D9" s="22"/>
      <c r="E9" s="19"/>
      <c r="F9" s="19"/>
      <c r="G9" s="19"/>
      <c r="H9" s="10"/>
      <c r="I9" s="23"/>
      <c r="J9" s="6" t="s">
        <v>8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</row>
    <row r="10" spans="1:919" s="13" customFormat="1">
      <c r="A10" s="18"/>
      <c r="B10" s="18"/>
      <c r="C10" s="18"/>
      <c r="D10" s="18"/>
      <c r="E10" s="25"/>
      <c r="F10" s="25"/>
      <c r="G10" s="16"/>
      <c r="H10" s="3"/>
      <c r="I10" s="20"/>
      <c r="J10" s="12" t="str">
        <f>IF('[1]#UNOS'!B12="","",'[1]#UNOS'!B12)</f>
        <v>103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</row>
    <row r="11" spans="1:919" ht="16.8">
      <c r="E11" s="26" t="s">
        <v>9</v>
      </c>
      <c r="F11" s="26"/>
      <c r="G11" s="26"/>
      <c r="H11" s="26"/>
      <c r="I11" s="26"/>
      <c r="J11" s="26"/>
    </row>
    <row r="12" spans="1:919" ht="16.8">
      <c r="E12" s="26" t="s">
        <v>10</v>
      </c>
      <c r="F12" s="26"/>
      <c r="G12" s="26"/>
      <c r="H12" s="26"/>
      <c r="I12" s="26"/>
      <c r="J12" s="26"/>
    </row>
    <row r="13" spans="1:919">
      <c r="E13" s="27" t="str">
        <f>IF(OR([1]OsnPodaci!A58="",[1]OsnPodaci!B58=""),"Unijeti interval izvještavanja.","za period od "&amp;TEXT([1]OsnPodaci!A58,"dd.mm.yyyy.")&amp;" do "&amp;TEXT([1]OsnPodaci!B58,"dd.mm.yyyy.")&amp;" godine")</f>
        <v>za period od 01.01.2022. do 30.09.2022. godine</v>
      </c>
      <c r="F13" s="27"/>
      <c r="G13" s="27"/>
      <c r="H13" s="27"/>
      <c r="I13" s="27"/>
      <c r="J13" s="27"/>
    </row>
    <row r="14" spans="1:919">
      <c r="E14" s="28" t="str">
        <f>IF(ISERROR(FIND("tvaranje",[1]OsnPodaci!A55,1)&gt;0),"",[1]OsnPodaci!A55)&amp;IF(ISERROR(FIND("promjene",[1]OsnPodaci!A55,1)&gt;0),"",[1]OsnPodaci!A55)</f>
        <v/>
      </c>
      <c r="F14" s="29"/>
      <c r="G14" s="29"/>
      <c r="H14" s="29"/>
      <c r="J14" s="30" t="s">
        <v>11</v>
      </c>
    </row>
    <row r="15" spans="1:919" ht="33" customHeight="1">
      <c r="E15" s="31" t="s">
        <v>12</v>
      </c>
      <c r="F15" s="32" t="s">
        <v>13</v>
      </c>
      <c r="G15" s="32" t="s">
        <v>14</v>
      </c>
      <c r="H15" s="33" t="s">
        <v>15</v>
      </c>
      <c r="I15" s="33" t="str">
        <f>"Od "&amp;TEXT([1]OsnPodaci!A58,"dd.mm.")&amp;" do "&amp;TEXT([1]OsnPodaci!B58,"dd.mm.")&amp;" tekuće godine"</f>
        <v>Od 01.01. do 30.09. tekuće godine</v>
      </c>
      <c r="J15" s="34" t="s">
        <v>16</v>
      </c>
    </row>
    <row r="16" spans="1:919" s="40" customFormat="1" ht="12.75" customHeight="1">
      <c r="A16" s="35"/>
      <c r="B16" s="35"/>
      <c r="C16" s="35"/>
      <c r="D16" s="35"/>
      <c r="E16" s="36">
        <v>1</v>
      </c>
      <c r="F16" s="37">
        <v>2</v>
      </c>
      <c r="G16" s="37">
        <v>3</v>
      </c>
      <c r="H16" s="38">
        <v>4</v>
      </c>
      <c r="I16" s="38">
        <v>5</v>
      </c>
      <c r="J16" s="38">
        <v>6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</row>
    <row r="17" spans="1:10" ht="12.75" customHeight="1">
      <c r="E17" s="41"/>
      <c r="F17" s="42" t="s">
        <v>17</v>
      </c>
      <c r="G17" s="43"/>
      <c r="H17" s="44"/>
      <c r="I17" s="45"/>
      <c r="J17" s="45"/>
    </row>
    <row r="18" spans="1:10" ht="12.75" customHeight="1">
      <c r="A18" s="1">
        <v>0.01</v>
      </c>
      <c r="B18" s="1">
        <v>1.53</v>
      </c>
      <c r="C18" s="1">
        <f>IF(LEN(I18)=0,"",1+ABS((I18*A18)/LEN(I18))+A18)</f>
        <v>98.748000000000005</v>
      </c>
      <c r="D18" s="1">
        <f>IF(LEN(J18)=0,"",1+ABS((J18*B18)/LEN(J18))+B18)</f>
        <v>55021.584999999999</v>
      </c>
      <c r="E18" s="41" t="s">
        <v>18</v>
      </c>
      <c r="F18" s="46" t="s">
        <v>19</v>
      </c>
      <c r="G18" s="47"/>
      <c r="H18" s="44">
        <v>201</v>
      </c>
      <c r="I18" s="48">
        <v>48869</v>
      </c>
      <c r="J18" s="48">
        <v>215761</v>
      </c>
    </row>
    <row r="19" spans="1:10" ht="12.75" customHeight="1">
      <c r="A19" s="1">
        <v>0.02</v>
      </c>
      <c r="B19" s="1">
        <v>1.54</v>
      </c>
      <c r="C19" s="1" t="str">
        <f t="shared" ref="C19:D33" si="0">IF(LEN(I19)=0,"",1+ABS((I19*A19)/LEN(I19))+A19)</f>
        <v/>
      </c>
      <c r="D19" s="1" t="str">
        <f t="shared" si="0"/>
        <v/>
      </c>
      <c r="E19" s="41" t="s">
        <v>20</v>
      </c>
      <c r="F19" s="46" t="s">
        <v>21</v>
      </c>
      <c r="G19" s="47"/>
      <c r="H19" s="44">
        <v>202</v>
      </c>
      <c r="I19" s="48"/>
      <c r="J19" s="48"/>
    </row>
    <row r="20" spans="1:10" s="7" customFormat="1" ht="12.75" customHeight="1">
      <c r="A20" s="1">
        <v>0.03</v>
      </c>
      <c r="B20" s="1">
        <v>1.55</v>
      </c>
      <c r="C20" s="1" t="str">
        <f t="shared" si="0"/>
        <v/>
      </c>
      <c r="D20" s="1" t="str">
        <f t="shared" si="0"/>
        <v/>
      </c>
      <c r="E20" s="41" t="s">
        <v>22</v>
      </c>
      <c r="F20" s="49" t="s">
        <v>23</v>
      </c>
      <c r="G20" s="47"/>
      <c r="H20" s="44">
        <v>203</v>
      </c>
      <c r="I20" s="48"/>
      <c r="J20" s="48"/>
    </row>
    <row r="21" spans="1:10" s="7" customFormat="1" ht="12.75" customHeight="1">
      <c r="A21" s="1">
        <v>0.04</v>
      </c>
      <c r="B21" s="1">
        <v>1.56</v>
      </c>
      <c r="C21" s="1" t="str">
        <f t="shared" si="0"/>
        <v/>
      </c>
      <c r="D21" s="1" t="str">
        <f t="shared" si="0"/>
        <v/>
      </c>
      <c r="E21" s="41" t="s">
        <v>24</v>
      </c>
      <c r="F21" s="49" t="s">
        <v>25</v>
      </c>
      <c r="G21" s="47"/>
      <c r="H21" s="44">
        <v>204</v>
      </c>
      <c r="I21" s="48"/>
      <c r="J21" s="48"/>
    </row>
    <row r="22" spans="1:10" s="7" customFormat="1" ht="12.75" customHeight="1">
      <c r="A22" s="1">
        <v>0.06</v>
      </c>
      <c r="B22" s="1">
        <v>1.57</v>
      </c>
      <c r="C22" s="1" t="str">
        <f t="shared" si="0"/>
        <v/>
      </c>
      <c r="D22" s="1" t="str">
        <f t="shared" si="0"/>
        <v/>
      </c>
      <c r="E22" s="41" t="s">
        <v>26</v>
      </c>
      <c r="F22" s="49" t="s">
        <v>27</v>
      </c>
      <c r="G22" s="47"/>
      <c r="H22" s="44">
        <v>205</v>
      </c>
      <c r="I22" s="48"/>
      <c r="J22" s="48"/>
    </row>
    <row r="23" spans="1:10" s="7" customFormat="1" ht="12.75" customHeight="1">
      <c r="A23" s="1">
        <v>7.0000000000000007E-2</v>
      </c>
      <c r="B23" s="1">
        <v>1.58</v>
      </c>
      <c r="C23" s="1">
        <f t="shared" si="0"/>
        <v>685.2360000000001</v>
      </c>
      <c r="D23" s="1">
        <f t="shared" si="0"/>
        <v>56819.643333333333</v>
      </c>
      <c r="E23" s="41" t="s">
        <v>28</v>
      </c>
      <c r="F23" s="46" t="s">
        <v>29</v>
      </c>
      <c r="G23" s="47"/>
      <c r="H23" s="44">
        <v>206</v>
      </c>
      <c r="I23" s="48">
        <v>48869</v>
      </c>
      <c r="J23" s="48">
        <v>215761</v>
      </c>
    </row>
    <row r="24" spans="1:10" s="7" customFormat="1" ht="12.75" customHeight="1">
      <c r="A24" s="1">
        <v>0.08</v>
      </c>
      <c r="B24" s="1">
        <v>1.59</v>
      </c>
      <c r="C24" s="1">
        <f t="shared" si="0"/>
        <v>644.93600000000004</v>
      </c>
      <c r="D24" s="1">
        <f t="shared" si="0"/>
        <v>33147.464999999997</v>
      </c>
      <c r="E24" s="41" t="s">
        <v>30</v>
      </c>
      <c r="F24" s="49" t="s">
        <v>23</v>
      </c>
      <c r="G24" s="47"/>
      <c r="H24" s="44">
        <v>207</v>
      </c>
      <c r="I24" s="48">
        <v>40241</v>
      </c>
      <c r="J24" s="48">
        <v>125075</v>
      </c>
    </row>
    <row r="25" spans="1:10" s="7" customFormat="1" ht="12.75" customHeight="1">
      <c r="A25" s="1">
        <v>0.09</v>
      </c>
      <c r="B25" s="1">
        <v>1.6</v>
      </c>
      <c r="C25" s="1">
        <f t="shared" si="0"/>
        <v>62.627499999999998</v>
      </c>
      <c r="D25" s="1">
        <f t="shared" si="0"/>
        <v>29022.12</v>
      </c>
      <c r="E25" s="41" t="s">
        <v>31</v>
      </c>
      <c r="F25" s="49" t="s">
        <v>25</v>
      </c>
      <c r="G25" s="47"/>
      <c r="H25" s="44">
        <v>208</v>
      </c>
      <c r="I25" s="48">
        <v>2735</v>
      </c>
      <c r="J25" s="48">
        <v>90686</v>
      </c>
    </row>
    <row r="26" spans="1:10" s="7" customFormat="1" ht="12.75" customHeight="1">
      <c r="A26" s="1">
        <v>0.1</v>
      </c>
      <c r="B26" s="1">
        <v>1.61</v>
      </c>
      <c r="C26" s="1">
        <f t="shared" si="0"/>
        <v>148.42500000000001</v>
      </c>
      <c r="D26" s="1" t="str">
        <f t="shared" si="0"/>
        <v/>
      </c>
      <c r="E26" s="41" t="s">
        <v>32</v>
      </c>
      <c r="F26" s="49" t="s">
        <v>27</v>
      </c>
      <c r="G26" s="47"/>
      <c r="H26" s="44">
        <v>209</v>
      </c>
      <c r="I26" s="48">
        <v>5893</v>
      </c>
      <c r="J26" s="48"/>
    </row>
    <row r="27" spans="1:10" s="7" customFormat="1" ht="12.75" customHeight="1">
      <c r="A27" s="1">
        <v>0.11</v>
      </c>
      <c r="B27" s="1">
        <v>1.62</v>
      </c>
      <c r="C27" s="1" t="str">
        <f t="shared" si="0"/>
        <v/>
      </c>
      <c r="D27" s="1" t="str">
        <f t="shared" si="0"/>
        <v/>
      </c>
      <c r="E27" s="41" t="s">
        <v>33</v>
      </c>
      <c r="F27" s="46" t="s">
        <v>34</v>
      </c>
      <c r="G27" s="47"/>
      <c r="H27" s="44">
        <v>210</v>
      </c>
      <c r="I27" s="48"/>
      <c r="J27" s="48"/>
    </row>
    <row r="28" spans="1:10" s="7" customFormat="1" ht="12.75" customHeight="1">
      <c r="A28" s="1">
        <v>0.12</v>
      </c>
      <c r="B28" s="1">
        <v>1.63</v>
      </c>
      <c r="C28" s="1" t="str">
        <f t="shared" si="0"/>
        <v/>
      </c>
      <c r="D28" s="1" t="str">
        <f t="shared" si="0"/>
        <v/>
      </c>
      <c r="E28" s="41" t="s">
        <v>35</v>
      </c>
      <c r="F28" s="49" t="s">
        <v>23</v>
      </c>
      <c r="G28" s="47"/>
      <c r="H28" s="44">
        <v>211</v>
      </c>
      <c r="I28" s="48"/>
      <c r="J28" s="48"/>
    </row>
    <row r="29" spans="1:10" s="7" customFormat="1" ht="12.75" customHeight="1">
      <c r="A29" s="1">
        <v>0.13</v>
      </c>
      <c r="B29" s="1">
        <v>1.64</v>
      </c>
      <c r="C29" s="1" t="str">
        <f t="shared" si="0"/>
        <v/>
      </c>
      <c r="D29" s="1" t="str">
        <f t="shared" si="0"/>
        <v/>
      </c>
      <c r="E29" s="41" t="s">
        <v>36</v>
      </c>
      <c r="F29" s="49" t="s">
        <v>25</v>
      </c>
      <c r="G29" s="47"/>
      <c r="H29" s="44">
        <v>212</v>
      </c>
      <c r="I29" s="48"/>
      <c r="J29" s="48"/>
    </row>
    <row r="30" spans="1:10" s="7" customFormat="1" ht="12.75" customHeight="1">
      <c r="A30" s="1">
        <v>0.15</v>
      </c>
      <c r="B30" s="1">
        <v>1.65</v>
      </c>
      <c r="C30" s="1" t="str">
        <f t="shared" si="0"/>
        <v/>
      </c>
      <c r="D30" s="1" t="str">
        <f t="shared" si="0"/>
        <v/>
      </c>
      <c r="E30" s="41" t="s">
        <v>37</v>
      </c>
      <c r="F30" s="49" t="s">
        <v>27</v>
      </c>
      <c r="G30" s="47"/>
      <c r="H30" s="44">
        <v>213</v>
      </c>
      <c r="I30" s="48"/>
      <c r="J30" s="48"/>
    </row>
    <row r="31" spans="1:10" s="7" customFormat="1" ht="12.75" customHeight="1">
      <c r="A31" s="1">
        <v>0.16</v>
      </c>
      <c r="B31" s="1">
        <v>1.66</v>
      </c>
      <c r="C31" s="1">
        <f t="shared" si="0"/>
        <v>17106.599999999999</v>
      </c>
      <c r="D31" s="1">
        <f t="shared" si="0"/>
        <v>141480.03333333333</v>
      </c>
      <c r="E31" s="50" t="s">
        <v>38</v>
      </c>
      <c r="F31" s="43" t="s">
        <v>39</v>
      </c>
      <c r="G31" s="47"/>
      <c r="H31" s="44">
        <v>214</v>
      </c>
      <c r="I31" s="48">
        <v>641454</v>
      </c>
      <c r="J31" s="48">
        <v>511364</v>
      </c>
    </row>
    <row r="32" spans="1:10" s="7" customFormat="1" ht="12.75" customHeight="1">
      <c r="A32" s="1">
        <v>0.17</v>
      </c>
      <c r="B32" s="1">
        <v>1.67</v>
      </c>
      <c r="C32" s="1">
        <f t="shared" si="0"/>
        <v>1054.1160000000002</v>
      </c>
      <c r="D32" s="1" t="str">
        <f t="shared" si="0"/>
        <v/>
      </c>
      <c r="E32" s="41" t="s">
        <v>20</v>
      </c>
      <c r="F32" s="43" t="s">
        <v>40</v>
      </c>
      <c r="G32" s="47"/>
      <c r="H32" s="44">
        <v>215</v>
      </c>
      <c r="I32" s="48">
        <v>30969</v>
      </c>
      <c r="J32" s="48"/>
    </row>
    <row r="33" spans="1:919" s="7" customFormat="1" ht="12.75" customHeight="1">
      <c r="A33" s="1">
        <v>0.18</v>
      </c>
      <c r="B33" s="1">
        <v>1.68</v>
      </c>
      <c r="C33" s="1" t="str">
        <f t="shared" si="0"/>
        <v/>
      </c>
      <c r="D33" s="1" t="str">
        <f t="shared" si="0"/>
        <v/>
      </c>
      <c r="E33" s="41" t="s">
        <v>22</v>
      </c>
      <c r="F33" s="51" t="s">
        <v>41</v>
      </c>
      <c r="G33" s="47"/>
      <c r="H33" s="44">
        <v>216</v>
      </c>
      <c r="I33" s="48"/>
      <c r="J33" s="48"/>
    </row>
    <row r="34" spans="1:919" ht="5.25" customHeight="1">
      <c r="E34" s="7"/>
      <c r="F34" s="7"/>
      <c r="G34" s="7"/>
      <c r="H34" s="7"/>
      <c r="I34" s="7"/>
    </row>
    <row r="35" spans="1:919" ht="17.25" customHeight="1">
      <c r="E35" s="52" t="str">
        <f>IF(C184&amp;D184="","Obrazac prazan - unesite cifru na barem jednu poziciju.","Kontrolni broj: "&amp;MID(J35,2,LEN(J35)-2))</f>
        <v>Kontrolni broj: 1134923666</v>
      </c>
      <c r="F35" s="7"/>
      <c r="G35" s="53" t="s">
        <v>42</v>
      </c>
      <c r="H35" s="7"/>
      <c r="I35" s="7"/>
      <c r="J35" s="54" t="str">
        <f>"*"&amp;'[1]#Konverter'!AD3&amp;C184&amp;D184&amp;"*"</f>
        <v>*1134923666*</v>
      </c>
    </row>
    <row r="36" spans="1:919" ht="33" customHeight="1">
      <c r="E36" s="31" t="s">
        <v>12</v>
      </c>
      <c r="F36" s="32" t="s">
        <v>13</v>
      </c>
      <c r="G36" s="32" t="s">
        <v>14</v>
      </c>
      <c r="H36" s="33" t="s">
        <v>15</v>
      </c>
      <c r="I36" s="33" t="str">
        <f>"Od "&amp;TEXT([1]OsnPodaci!A58,"dd.mm.")&amp;" do "&amp;TEXT([1]OsnPodaci!B58,"dd.mm.")&amp;" tekuće godine"</f>
        <v>Od 01.01. do 30.09. tekuće godine</v>
      </c>
      <c r="J36" s="55" t="str">
        <f>J15</f>
        <v>01.01. do 30.09.prethodne godine</v>
      </c>
    </row>
    <row r="37" spans="1:919" s="40" customFormat="1" ht="12.75" customHeight="1">
      <c r="A37" s="35"/>
      <c r="B37" s="35"/>
      <c r="C37" s="35"/>
      <c r="D37" s="35"/>
      <c r="E37" s="36">
        <v>1</v>
      </c>
      <c r="F37" s="37">
        <v>2</v>
      </c>
      <c r="G37" s="37">
        <v>3</v>
      </c>
      <c r="H37" s="38">
        <v>4</v>
      </c>
      <c r="I37" s="38">
        <v>5</v>
      </c>
      <c r="J37" s="38">
        <v>6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</row>
    <row r="38" spans="1:919" s="7" customFormat="1" ht="30" customHeight="1">
      <c r="A38" s="1">
        <v>0.19</v>
      </c>
      <c r="B38" s="1">
        <v>1.69</v>
      </c>
      <c r="C38" s="1" t="str">
        <f>IF(LEN(I38)=0,"",1+ABS((I38*A38)/LEN(I38))+A38)</f>
        <v/>
      </c>
      <c r="D38" s="1" t="str">
        <f>IF(LEN(J38)=0,"",1+ABS((J38*B38)/LEN(J38))+B38)</f>
        <v/>
      </c>
      <c r="E38" s="41" t="s">
        <v>24</v>
      </c>
      <c r="F38" s="51" t="s">
        <v>43</v>
      </c>
      <c r="G38" s="47"/>
      <c r="H38" s="44">
        <v>217</v>
      </c>
      <c r="I38" s="48"/>
      <c r="J38" s="48"/>
    </row>
    <row r="39" spans="1:919" s="7" customFormat="1" ht="30" customHeight="1">
      <c r="A39" s="1">
        <v>0.2</v>
      </c>
      <c r="B39" s="1">
        <v>1.7</v>
      </c>
      <c r="C39" s="1" t="str">
        <f t="shared" ref="C39:D66" si="1">IF(LEN(I39)=0,"",1+ABS((I39*A39)/LEN(I39))+A39)</f>
        <v/>
      </c>
      <c r="D39" s="1" t="str">
        <f t="shared" si="1"/>
        <v/>
      </c>
      <c r="E39" s="56" t="s">
        <v>26</v>
      </c>
      <c r="F39" s="57" t="s">
        <v>44</v>
      </c>
      <c r="G39" s="58"/>
      <c r="H39" s="59">
        <v>218</v>
      </c>
      <c r="I39" s="48"/>
      <c r="J39" s="48"/>
    </row>
    <row r="40" spans="1:919" s="7" customFormat="1" ht="12.75" customHeight="1">
      <c r="A40" s="1">
        <v>0.21</v>
      </c>
      <c r="B40" s="1">
        <v>1.71</v>
      </c>
      <c r="C40" s="1" t="str">
        <f t="shared" si="1"/>
        <v/>
      </c>
      <c r="D40" s="1" t="str">
        <f t="shared" si="1"/>
        <v/>
      </c>
      <c r="E40" s="56" t="s">
        <v>45</v>
      </c>
      <c r="F40" s="57" t="s">
        <v>46</v>
      </c>
      <c r="G40" s="58"/>
      <c r="H40" s="44">
        <v>219</v>
      </c>
      <c r="I40" s="48"/>
      <c r="J40" s="48"/>
    </row>
    <row r="41" spans="1:919" s="7" customFormat="1" ht="12.75" customHeight="1">
      <c r="A41" s="1">
        <v>0.22</v>
      </c>
      <c r="B41" s="1">
        <v>1.72</v>
      </c>
      <c r="C41" s="1" t="str">
        <f t="shared" si="1"/>
        <v/>
      </c>
      <c r="D41" s="1" t="str">
        <f t="shared" si="1"/>
        <v/>
      </c>
      <c r="E41" s="56" t="s">
        <v>47</v>
      </c>
      <c r="F41" s="57" t="s">
        <v>48</v>
      </c>
      <c r="G41" s="58"/>
      <c r="H41" s="59">
        <v>220</v>
      </c>
      <c r="I41" s="48"/>
      <c r="J41" s="48"/>
    </row>
    <row r="42" spans="1:919" s="7" customFormat="1" ht="12.75" customHeight="1">
      <c r="A42" s="1">
        <v>0.23</v>
      </c>
      <c r="B42" s="1">
        <v>1.73</v>
      </c>
      <c r="C42" s="1" t="str">
        <f t="shared" si="1"/>
        <v/>
      </c>
      <c r="D42" s="1" t="str">
        <f t="shared" si="1"/>
        <v/>
      </c>
      <c r="E42" s="56" t="s">
        <v>49</v>
      </c>
      <c r="F42" s="57" t="s">
        <v>50</v>
      </c>
      <c r="G42" s="58"/>
      <c r="H42" s="44">
        <v>221</v>
      </c>
      <c r="I42" s="48"/>
      <c r="J42" s="48"/>
    </row>
    <row r="43" spans="1:919" s="7" customFormat="1" ht="12.75" customHeight="1">
      <c r="A43" s="1">
        <v>0.24</v>
      </c>
      <c r="B43" s="1">
        <v>1.74</v>
      </c>
      <c r="C43" s="1" t="str">
        <f t="shared" si="1"/>
        <v/>
      </c>
      <c r="D43" s="1" t="str">
        <f t="shared" si="1"/>
        <v/>
      </c>
      <c r="E43" s="56" t="s">
        <v>51</v>
      </c>
      <c r="F43" s="57" t="s">
        <v>52</v>
      </c>
      <c r="G43" s="58"/>
      <c r="H43" s="59">
        <v>222</v>
      </c>
      <c r="I43" s="48"/>
      <c r="J43" s="48"/>
    </row>
    <row r="44" spans="1:919" s="7" customFormat="1" ht="12.75" customHeight="1">
      <c r="A44" s="1">
        <v>0.25</v>
      </c>
      <c r="B44" s="1">
        <v>1.75</v>
      </c>
      <c r="C44" s="1" t="str">
        <f t="shared" si="1"/>
        <v/>
      </c>
      <c r="D44" s="1" t="str">
        <f t="shared" si="1"/>
        <v/>
      </c>
      <c r="E44" s="56" t="s">
        <v>53</v>
      </c>
      <c r="F44" s="57" t="s">
        <v>54</v>
      </c>
      <c r="G44" s="58"/>
      <c r="H44" s="44">
        <v>223</v>
      </c>
      <c r="I44" s="48"/>
      <c r="J44" s="48"/>
    </row>
    <row r="45" spans="1:919" s="7" customFormat="1" ht="12.75" customHeight="1">
      <c r="A45" s="1">
        <v>0.26</v>
      </c>
      <c r="B45" s="1">
        <v>1.76</v>
      </c>
      <c r="C45" s="1">
        <f t="shared" si="1"/>
        <v>1611.6480000000001</v>
      </c>
      <c r="D45" s="1" t="str">
        <f t="shared" si="1"/>
        <v/>
      </c>
      <c r="E45" s="56" t="s">
        <v>55</v>
      </c>
      <c r="F45" s="57" t="s">
        <v>56</v>
      </c>
      <c r="G45" s="58"/>
      <c r="H45" s="59">
        <v>224</v>
      </c>
      <c r="I45" s="48">
        <v>30969</v>
      </c>
      <c r="J45" s="48"/>
    </row>
    <row r="46" spans="1:919" s="7" customFormat="1" ht="12.75" customHeight="1">
      <c r="A46" s="1">
        <v>0.27</v>
      </c>
      <c r="B46" s="1">
        <v>1.77</v>
      </c>
      <c r="C46" s="1" t="str">
        <f t="shared" si="1"/>
        <v/>
      </c>
      <c r="D46" s="1" t="str">
        <f t="shared" si="1"/>
        <v/>
      </c>
      <c r="E46" s="56" t="s">
        <v>57</v>
      </c>
      <c r="F46" s="57" t="s">
        <v>58</v>
      </c>
      <c r="G46" s="58"/>
      <c r="H46" s="44">
        <v>225</v>
      </c>
      <c r="I46" s="48"/>
      <c r="J46" s="48"/>
    </row>
    <row r="47" spans="1:919" s="7" customFormat="1" ht="12.75" customHeight="1">
      <c r="A47" s="1">
        <v>0.28000000000000003</v>
      </c>
      <c r="B47" s="1">
        <v>1.78</v>
      </c>
      <c r="C47" s="1" t="str">
        <f t="shared" si="1"/>
        <v/>
      </c>
      <c r="D47" s="1" t="str">
        <f t="shared" si="1"/>
        <v/>
      </c>
      <c r="E47" s="56" t="s">
        <v>59</v>
      </c>
      <c r="F47" s="57" t="s">
        <v>60</v>
      </c>
      <c r="G47" s="58"/>
      <c r="H47" s="59">
        <v>226</v>
      </c>
      <c r="I47" s="48"/>
      <c r="J47" s="48"/>
    </row>
    <row r="48" spans="1:919" s="7" customFormat="1" ht="12.75" customHeight="1">
      <c r="A48" s="1">
        <v>0.28999999999999998</v>
      </c>
      <c r="B48" s="1">
        <v>1.79</v>
      </c>
      <c r="C48" s="1" t="str">
        <f t="shared" si="1"/>
        <v/>
      </c>
      <c r="D48" s="1" t="str">
        <f t="shared" si="1"/>
        <v/>
      </c>
      <c r="E48" s="56" t="s">
        <v>61</v>
      </c>
      <c r="F48" s="57" t="s">
        <v>62</v>
      </c>
      <c r="G48" s="58"/>
      <c r="H48" s="44">
        <v>227</v>
      </c>
      <c r="I48" s="48"/>
      <c r="J48" s="48"/>
    </row>
    <row r="49" spans="1:10" s="7" customFormat="1" ht="12.75" customHeight="1">
      <c r="A49" s="1">
        <v>0.3</v>
      </c>
      <c r="B49" s="1">
        <v>1.8</v>
      </c>
      <c r="C49" s="1" t="str">
        <f t="shared" si="1"/>
        <v/>
      </c>
      <c r="D49" s="1" t="str">
        <f t="shared" si="1"/>
        <v/>
      </c>
      <c r="E49" s="56" t="s">
        <v>63</v>
      </c>
      <c r="F49" s="57" t="s">
        <v>64</v>
      </c>
      <c r="G49" s="58"/>
      <c r="H49" s="59">
        <v>228</v>
      </c>
      <c r="I49" s="48"/>
      <c r="J49" s="48"/>
    </row>
    <row r="50" spans="1:10" s="7" customFormat="1" ht="30" customHeight="1">
      <c r="A50" s="1">
        <v>0.31</v>
      </c>
      <c r="B50" s="1">
        <v>1.81</v>
      </c>
      <c r="C50" s="1" t="str">
        <f t="shared" si="1"/>
        <v/>
      </c>
      <c r="D50" s="1" t="str">
        <f t="shared" si="1"/>
        <v/>
      </c>
      <c r="E50" s="56" t="s">
        <v>65</v>
      </c>
      <c r="F50" s="57" t="s">
        <v>66</v>
      </c>
      <c r="G50" s="58"/>
      <c r="H50" s="44">
        <v>229</v>
      </c>
      <c r="I50" s="48"/>
      <c r="J50" s="48"/>
    </row>
    <row r="51" spans="1:10" s="7" customFormat="1" ht="12.75" customHeight="1">
      <c r="A51" s="1">
        <v>0.32</v>
      </c>
      <c r="B51" s="1">
        <v>1.82</v>
      </c>
      <c r="C51" s="1" t="str">
        <f t="shared" si="1"/>
        <v/>
      </c>
      <c r="D51" s="1">
        <f t="shared" si="1"/>
        <v>212.72666666666666</v>
      </c>
      <c r="E51" s="56" t="s">
        <v>28</v>
      </c>
      <c r="F51" s="60" t="s">
        <v>67</v>
      </c>
      <c r="G51" s="58"/>
      <c r="H51" s="59">
        <v>230</v>
      </c>
      <c r="I51" s="48"/>
      <c r="J51" s="48">
        <v>346</v>
      </c>
    </row>
    <row r="52" spans="1:10" s="7" customFormat="1" ht="12.75" customHeight="1">
      <c r="A52" s="1">
        <v>0.33</v>
      </c>
      <c r="B52" s="1">
        <v>1.83</v>
      </c>
      <c r="C52" s="1" t="str">
        <f t="shared" si="1"/>
        <v/>
      </c>
      <c r="D52" s="1" t="str">
        <f t="shared" si="1"/>
        <v/>
      </c>
      <c r="E52" s="56" t="s">
        <v>30</v>
      </c>
      <c r="F52" s="57" t="s">
        <v>68</v>
      </c>
      <c r="G52" s="58"/>
      <c r="H52" s="44">
        <v>231</v>
      </c>
      <c r="I52" s="48"/>
      <c r="J52" s="48"/>
    </row>
    <row r="53" spans="1:10" s="7" customFormat="1" ht="30" customHeight="1">
      <c r="A53" s="1">
        <v>0.34</v>
      </c>
      <c r="B53" s="1">
        <v>1.84</v>
      </c>
      <c r="C53" s="1" t="str">
        <f t="shared" si="1"/>
        <v/>
      </c>
      <c r="D53" s="1" t="str">
        <f t="shared" si="1"/>
        <v/>
      </c>
      <c r="E53" s="56" t="s">
        <v>31</v>
      </c>
      <c r="F53" s="57" t="s">
        <v>69</v>
      </c>
      <c r="G53" s="58"/>
      <c r="H53" s="59">
        <v>232</v>
      </c>
      <c r="I53" s="48"/>
      <c r="J53" s="48"/>
    </row>
    <row r="54" spans="1:10" s="7" customFormat="1" ht="12.75" customHeight="1">
      <c r="A54" s="1">
        <v>0.35</v>
      </c>
      <c r="B54" s="1">
        <v>1.85</v>
      </c>
      <c r="C54" s="1" t="str">
        <f t="shared" si="1"/>
        <v/>
      </c>
      <c r="D54" s="1" t="str">
        <f t="shared" si="1"/>
        <v/>
      </c>
      <c r="E54" s="56" t="s">
        <v>32</v>
      </c>
      <c r="F54" s="57" t="s">
        <v>70</v>
      </c>
      <c r="G54" s="58"/>
      <c r="H54" s="44">
        <v>233</v>
      </c>
      <c r="I54" s="48"/>
      <c r="J54" s="48"/>
    </row>
    <row r="55" spans="1:10" s="7" customFormat="1" ht="30" customHeight="1">
      <c r="A55" s="1">
        <v>0.36</v>
      </c>
      <c r="B55" s="1">
        <v>1.86</v>
      </c>
      <c r="C55" s="1" t="str">
        <f t="shared" si="1"/>
        <v/>
      </c>
      <c r="D55" s="1" t="str">
        <f t="shared" si="1"/>
        <v/>
      </c>
      <c r="E55" s="56" t="s">
        <v>71</v>
      </c>
      <c r="F55" s="57" t="s">
        <v>72</v>
      </c>
      <c r="G55" s="58"/>
      <c r="H55" s="59">
        <v>234</v>
      </c>
      <c r="I55" s="48"/>
      <c r="J55" s="48"/>
    </row>
    <row r="56" spans="1:10" s="7" customFormat="1" ht="12.75" customHeight="1">
      <c r="A56" s="1">
        <v>0.37</v>
      </c>
      <c r="B56" s="1">
        <v>1.87</v>
      </c>
      <c r="C56" s="1" t="str">
        <f t="shared" si="1"/>
        <v/>
      </c>
      <c r="D56" s="1" t="str">
        <f t="shared" si="1"/>
        <v/>
      </c>
      <c r="E56" s="56" t="s">
        <v>73</v>
      </c>
      <c r="F56" s="57" t="s">
        <v>74</v>
      </c>
      <c r="G56" s="58"/>
      <c r="H56" s="44">
        <v>235</v>
      </c>
      <c r="I56" s="48"/>
      <c r="J56" s="48"/>
    </row>
    <row r="57" spans="1:10" s="7" customFormat="1" ht="12.75" customHeight="1">
      <c r="A57" s="1">
        <v>0.38</v>
      </c>
      <c r="B57" s="1">
        <v>1.88</v>
      </c>
      <c r="C57" s="1" t="str">
        <f t="shared" si="1"/>
        <v/>
      </c>
      <c r="D57" s="1" t="str">
        <f t="shared" si="1"/>
        <v/>
      </c>
      <c r="E57" s="56" t="s">
        <v>75</v>
      </c>
      <c r="F57" s="57" t="s">
        <v>76</v>
      </c>
      <c r="G57" s="58"/>
      <c r="H57" s="59">
        <v>236</v>
      </c>
      <c r="I57" s="48"/>
      <c r="J57" s="48"/>
    </row>
    <row r="58" spans="1:10" s="7" customFormat="1" ht="12.75" customHeight="1">
      <c r="A58" s="1">
        <v>0.39</v>
      </c>
      <c r="B58" s="1">
        <v>1.89</v>
      </c>
      <c r="C58" s="1" t="str">
        <f t="shared" si="1"/>
        <v/>
      </c>
      <c r="D58" s="1" t="str">
        <f t="shared" si="1"/>
        <v/>
      </c>
      <c r="E58" s="56" t="s">
        <v>77</v>
      </c>
      <c r="F58" s="57" t="s">
        <v>78</v>
      </c>
      <c r="G58" s="58"/>
      <c r="H58" s="44">
        <v>237</v>
      </c>
      <c r="I58" s="48"/>
      <c r="J58" s="48"/>
    </row>
    <row r="59" spans="1:10" s="7" customFormat="1" ht="12.75" customHeight="1">
      <c r="A59" s="1">
        <v>0.4</v>
      </c>
      <c r="B59" s="1">
        <v>1.9</v>
      </c>
      <c r="C59" s="1" t="str">
        <f t="shared" si="1"/>
        <v/>
      </c>
      <c r="D59" s="1" t="str">
        <f t="shared" si="1"/>
        <v/>
      </c>
      <c r="E59" s="56" t="s">
        <v>79</v>
      </c>
      <c r="F59" s="57" t="s">
        <v>80</v>
      </c>
      <c r="G59" s="58"/>
      <c r="H59" s="59">
        <v>238</v>
      </c>
      <c r="I59" s="48"/>
      <c r="J59" s="48"/>
    </row>
    <row r="60" spans="1:10" s="7" customFormat="1" ht="12.75" customHeight="1">
      <c r="A60" s="1">
        <v>0.41</v>
      </c>
      <c r="B60" s="1">
        <v>1.91</v>
      </c>
      <c r="C60" s="1" t="str">
        <f t="shared" si="1"/>
        <v/>
      </c>
      <c r="D60" s="1" t="str">
        <f t="shared" si="1"/>
        <v/>
      </c>
      <c r="E60" s="56" t="s">
        <v>81</v>
      </c>
      <c r="F60" s="57" t="s">
        <v>82</v>
      </c>
      <c r="G60" s="58"/>
      <c r="H60" s="44">
        <v>239</v>
      </c>
      <c r="I60" s="48"/>
      <c r="J60" s="48"/>
    </row>
    <row r="61" spans="1:10" s="7" customFormat="1" ht="12.75" customHeight="1">
      <c r="A61" s="1">
        <v>0.42</v>
      </c>
      <c r="B61" s="1">
        <v>1.92</v>
      </c>
      <c r="C61" s="1" t="str">
        <f t="shared" si="1"/>
        <v/>
      </c>
      <c r="D61" s="1">
        <f t="shared" si="1"/>
        <v>224.35999999999996</v>
      </c>
      <c r="E61" s="56" t="s">
        <v>83</v>
      </c>
      <c r="F61" s="57" t="s">
        <v>84</v>
      </c>
      <c r="G61" s="58"/>
      <c r="H61" s="59">
        <v>240</v>
      </c>
      <c r="I61" s="48"/>
      <c r="J61" s="48">
        <v>346</v>
      </c>
    </row>
    <row r="62" spans="1:10" s="7" customFormat="1" ht="12.75" customHeight="1">
      <c r="A62" s="1">
        <v>0.43</v>
      </c>
      <c r="B62" s="1">
        <v>1.93</v>
      </c>
      <c r="C62" s="1" t="str">
        <f t="shared" si="1"/>
        <v/>
      </c>
      <c r="D62" s="1" t="str">
        <f t="shared" si="1"/>
        <v/>
      </c>
      <c r="E62" s="56" t="s">
        <v>33</v>
      </c>
      <c r="F62" s="60" t="s">
        <v>85</v>
      </c>
      <c r="G62" s="58"/>
      <c r="H62" s="44">
        <v>241</v>
      </c>
      <c r="I62" s="48"/>
      <c r="J62" s="48"/>
    </row>
    <row r="63" spans="1:10" s="7" customFormat="1" ht="12.75" customHeight="1">
      <c r="A63" s="1">
        <v>0.44</v>
      </c>
      <c r="B63" s="1">
        <v>1.94</v>
      </c>
      <c r="C63" s="1" t="str">
        <f t="shared" si="1"/>
        <v/>
      </c>
      <c r="D63" s="1" t="str">
        <f t="shared" si="1"/>
        <v/>
      </c>
      <c r="E63" s="56" t="s">
        <v>86</v>
      </c>
      <c r="F63" s="60" t="s">
        <v>87</v>
      </c>
      <c r="G63" s="58"/>
      <c r="H63" s="59">
        <v>242</v>
      </c>
      <c r="I63" s="48"/>
      <c r="J63" s="48"/>
    </row>
    <row r="64" spans="1:10" s="7" customFormat="1" ht="12.75" customHeight="1">
      <c r="A64" s="1">
        <v>0.45</v>
      </c>
      <c r="B64" s="1">
        <v>1.95</v>
      </c>
      <c r="C64" s="1">
        <f t="shared" si="1"/>
        <v>517.93750000000011</v>
      </c>
      <c r="D64" s="1" t="str">
        <f t="shared" si="1"/>
        <v/>
      </c>
      <c r="E64" s="56" t="s">
        <v>88</v>
      </c>
      <c r="F64" s="60" t="s">
        <v>89</v>
      </c>
      <c r="G64" s="58"/>
      <c r="H64" s="44">
        <v>243</v>
      </c>
      <c r="I64" s="48">
        <v>4591</v>
      </c>
      <c r="J64" s="48"/>
    </row>
    <row r="65" spans="1:919" s="7" customFormat="1" ht="12.75" customHeight="1">
      <c r="A65" s="1">
        <v>0.46</v>
      </c>
      <c r="B65" s="1">
        <v>1.96</v>
      </c>
      <c r="C65" s="1" t="str">
        <f t="shared" si="1"/>
        <v/>
      </c>
      <c r="D65" s="1">
        <f t="shared" si="1"/>
        <v>239.46666666666667</v>
      </c>
      <c r="E65" s="56" t="s">
        <v>90</v>
      </c>
      <c r="F65" s="60" t="s">
        <v>91</v>
      </c>
      <c r="G65" s="58"/>
      <c r="H65" s="59">
        <v>244</v>
      </c>
      <c r="I65" s="48"/>
      <c r="J65" s="48">
        <v>362</v>
      </c>
    </row>
    <row r="66" spans="1:919" s="7" customFormat="1" ht="12.75" customHeight="1">
      <c r="A66" s="1">
        <v>0.47</v>
      </c>
      <c r="B66" s="1">
        <v>1.97</v>
      </c>
      <c r="C66" s="1" t="str">
        <f t="shared" si="1"/>
        <v/>
      </c>
      <c r="D66" s="1" t="str">
        <f t="shared" si="1"/>
        <v/>
      </c>
      <c r="E66" s="56" t="s">
        <v>92</v>
      </c>
      <c r="F66" s="60" t="s">
        <v>93</v>
      </c>
      <c r="G66" s="58"/>
      <c r="H66" s="44">
        <v>245</v>
      </c>
      <c r="I66" s="48"/>
      <c r="J66" s="48"/>
    </row>
    <row r="67" spans="1:919" ht="5.25" customHeight="1">
      <c r="E67" s="7"/>
      <c r="F67" s="7"/>
      <c r="G67" s="7"/>
      <c r="H67" s="7"/>
      <c r="I67" s="7"/>
    </row>
    <row r="68" spans="1:919" ht="17.25" customHeight="1">
      <c r="E68" s="52" t="str">
        <f>E35</f>
        <v>Kontrolni broj: 1134923666</v>
      </c>
      <c r="F68" s="7"/>
      <c r="H68" s="7"/>
      <c r="I68" s="7"/>
      <c r="J68" s="61" t="s">
        <v>94</v>
      </c>
    </row>
    <row r="69" spans="1:919" ht="33" customHeight="1">
      <c r="E69" s="31" t="s">
        <v>12</v>
      </c>
      <c r="F69" s="32" t="s">
        <v>13</v>
      </c>
      <c r="G69" s="32" t="s">
        <v>14</v>
      </c>
      <c r="H69" s="33" t="s">
        <v>15</v>
      </c>
      <c r="I69" s="33" t="str">
        <f>"Od "&amp;TEXT([1]OsnPodaci!A58,"dd.mm.")&amp;" do "&amp;TEXT([1]OsnPodaci!B58,"dd.mm.")&amp;" tekuće godine"</f>
        <v>Od 01.01. do 30.09. tekuće godine</v>
      </c>
      <c r="J69" s="55" t="str">
        <f>J15</f>
        <v>01.01. do 30.09.prethodne godine</v>
      </c>
    </row>
    <row r="70" spans="1:919" s="40" customFormat="1" ht="12.75" customHeight="1">
      <c r="A70" s="35"/>
      <c r="B70" s="35"/>
      <c r="C70" s="35"/>
      <c r="D70" s="35"/>
      <c r="E70" s="36">
        <v>1</v>
      </c>
      <c r="F70" s="37">
        <v>2</v>
      </c>
      <c r="G70" s="37">
        <v>3</v>
      </c>
      <c r="H70" s="38">
        <v>4</v>
      </c>
      <c r="I70" s="38">
        <v>5</v>
      </c>
      <c r="J70" s="38">
        <v>6</v>
      </c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</row>
    <row r="71" spans="1:919" s="7" customFormat="1" ht="12.75" customHeight="1">
      <c r="A71" s="1">
        <v>0.48</v>
      </c>
      <c r="B71" s="1">
        <v>1.98</v>
      </c>
      <c r="C71" s="1" t="str">
        <f>IF(LEN(I71)=0,"",1+ABS((I71*A71)/LEN(I71))+A71)</f>
        <v/>
      </c>
      <c r="D71" s="1" t="str">
        <f>IF(LEN(J71)=0,"",1+ABS((J71*B71)/LEN(J71))+B71)</f>
        <v/>
      </c>
      <c r="E71" s="56" t="s">
        <v>95</v>
      </c>
      <c r="F71" s="60" t="s">
        <v>96</v>
      </c>
      <c r="G71" s="58"/>
      <c r="H71" s="59">
        <v>246</v>
      </c>
      <c r="I71" s="48"/>
      <c r="J71" s="48"/>
    </row>
    <row r="72" spans="1:919" s="7" customFormat="1" ht="12.75" customHeight="1">
      <c r="A72" s="1">
        <v>0.49</v>
      </c>
      <c r="B72" s="1">
        <v>1.99</v>
      </c>
      <c r="C72" s="1">
        <f>IF(LEN(I72)=0,"",1+ABS((I72*A72)/LEN(I72))+A72)</f>
        <v>25.009999999999998</v>
      </c>
      <c r="D72" s="1">
        <f>IF(LEN(J72)=0,"",1+ABS((J72*B72)/LEN(J72))+B72)</f>
        <v>100.5</v>
      </c>
      <c r="E72" s="56" t="s">
        <v>97</v>
      </c>
      <c r="F72" s="60" t="s">
        <v>98</v>
      </c>
      <c r="G72" s="58"/>
      <c r="H72" s="59">
        <v>247</v>
      </c>
      <c r="I72" s="48">
        <v>96</v>
      </c>
      <c r="J72" s="48">
        <v>98</v>
      </c>
    </row>
    <row r="73" spans="1:919" s="7" customFormat="1" ht="12.75" customHeight="1">
      <c r="A73" s="1">
        <v>0.5</v>
      </c>
      <c r="B73" s="1">
        <v>2</v>
      </c>
      <c r="C73" s="1">
        <f t="shared" ref="C73:D105" si="2">IF(LEN(I73)=0,"",1+ABS((I73*A73)/LEN(I73))+A73)</f>
        <v>17.75</v>
      </c>
      <c r="D73" s="1">
        <f t="shared" si="2"/>
        <v>100</v>
      </c>
      <c r="E73" s="56" t="s">
        <v>99</v>
      </c>
      <c r="F73" s="57" t="s">
        <v>100</v>
      </c>
      <c r="G73" s="58"/>
      <c r="H73" s="59">
        <v>248</v>
      </c>
      <c r="I73" s="48">
        <v>65</v>
      </c>
      <c r="J73" s="48">
        <v>97</v>
      </c>
    </row>
    <row r="74" spans="1:919" s="7" customFormat="1" ht="12.75" customHeight="1">
      <c r="A74" s="1">
        <v>0.51</v>
      </c>
      <c r="B74" s="1">
        <v>2.0099999999999998</v>
      </c>
      <c r="C74" s="1" t="str">
        <f t="shared" si="2"/>
        <v/>
      </c>
      <c r="D74" s="1" t="str">
        <f t="shared" si="2"/>
        <v/>
      </c>
      <c r="E74" s="56" t="s">
        <v>101</v>
      </c>
      <c r="F74" s="57" t="s">
        <v>102</v>
      </c>
      <c r="G74" s="58"/>
      <c r="H74" s="59">
        <v>249</v>
      </c>
      <c r="I74" s="48"/>
      <c r="J74" s="48"/>
    </row>
    <row r="75" spans="1:919" s="7" customFormat="1" ht="12.75" customHeight="1">
      <c r="A75" s="1">
        <v>0.52</v>
      </c>
      <c r="B75" s="1">
        <v>2.02</v>
      </c>
      <c r="C75" s="1">
        <f t="shared" si="2"/>
        <v>9.58</v>
      </c>
      <c r="D75" s="1">
        <f t="shared" si="2"/>
        <v>5.04</v>
      </c>
      <c r="E75" s="56" t="s">
        <v>103</v>
      </c>
      <c r="F75" s="57" t="s">
        <v>104</v>
      </c>
      <c r="G75" s="58"/>
      <c r="H75" s="59">
        <v>250</v>
      </c>
      <c r="I75" s="48">
        <v>31</v>
      </c>
      <c r="J75" s="48">
        <v>1</v>
      </c>
    </row>
    <row r="76" spans="1:919" s="7" customFormat="1" ht="12.75" customHeight="1">
      <c r="A76" s="1">
        <v>0.53</v>
      </c>
      <c r="B76" s="1">
        <v>2.0299999999999998</v>
      </c>
      <c r="C76" s="1">
        <f t="shared" si="2"/>
        <v>53513.686666666668</v>
      </c>
      <c r="D76" s="1">
        <f t="shared" si="2"/>
        <v>172741.81999999998</v>
      </c>
      <c r="E76" s="56" t="s">
        <v>105</v>
      </c>
      <c r="F76" s="60" t="s">
        <v>106</v>
      </c>
      <c r="G76" s="58"/>
      <c r="H76" s="59">
        <v>251</v>
      </c>
      <c r="I76" s="48">
        <v>605798</v>
      </c>
      <c r="J76" s="48">
        <v>510558</v>
      </c>
    </row>
    <row r="77" spans="1:919" s="7" customFormat="1" ht="12.75" customHeight="1">
      <c r="A77" s="1">
        <v>0.54</v>
      </c>
      <c r="B77" s="1">
        <v>2.04</v>
      </c>
      <c r="C77" s="1">
        <f t="shared" si="2"/>
        <v>62130.610000000008</v>
      </c>
      <c r="D77" s="1">
        <f t="shared" si="2"/>
        <v>247225.54</v>
      </c>
      <c r="E77" s="62" t="s">
        <v>107</v>
      </c>
      <c r="F77" s="60" t="s">
        <v>108</v>
      </c>
      <c r="G77" s="58"/>
      <c r="H77" s="59">
        <v>252</v>
      </c>
      <c r="I77" s="48">
        <v>690323</v>
      </c>
      <c r="J77" s="48">
        <v>727125</v>
      </c>
    </row>
    <row r="78" spans="1:919" s="7" customFormat="1" ht="12.75" customHeight="1">
      <c r="A78" s="1">
        <v>0.55000000000000004</v>
      </c>
      <c r="B78" s="1">
        <v>2.0499999999999998</v>
      </c>
      <c r="C78" s="1">
        <f t="shared" si="2"/>
        <v>52625.733333333344</v>
      </c>
      <c r="D78" s="1">
        <f t="shared" si="2"/>
        <v>218645.11666666664</v>
      </c>
      <c r="E78" s="62" t="s">
        <v>109</v>
      </c>
      <c r="F78" s="60" t="s">
        <v>110</v>
      </c>
      <c r="G78" s="58"/>
      <c r="H78" s="59">
        <v>253</v>
      </c>
      <c r="I78" s="48">
        <v>574082</v>
      </c>
      <c r="J78" s="48">
        <v>639928</v>
      </c>
    </row>
    <row r="79" spans="1:919" s="7" customFormat="1" ht="12.75" customHeight="1">
      <c r="A79" s="1">
        <v>0.56000000000000005</v>
      </c>
      <c r="B79" s="1">
        <v>2.06</v>
      </c>
      <c r="C79" s="1">
        <f t="shared" si="2"/>
        <v>4261.5920000000015</v>
      </c>
      <c r="D79" s="1">
        <f t="shared" si="2"/>
        <v>39390.946666666663</v>
      </c>
      <c r="E79" s="56" t="s">
        <v>20</v>
      </c>
      <c r="F79" s="60" t="s">
        <v>111</v>
      </c>
      <c r="G79" s="58"/>
      <c r="H79" s="59">
        <v>254</v>
      </c>
      <c r="I79" s="48">
        <v>38036</v>
      </c>
      <c r="J79" s="48">
        <v>114722</v>
      </c>
    </row>
    <row r="80" spans="1:919" s="7" customFormat="1" ht="12.75" customHeight="1">
      <c r="A80" s="1">
        <v>0.56999999999999995</v>
      </c>
      <c r="B80" s="1">
        <v>2.0699999999999998</v>
      </c>
      <c r="C80" s="1" t="str">
        <f t="shared" si="2"/>
        <v/>
      </c>
      <c r="D80" s="1" t="str">
        <f t="shared" si="2"/>
        <v/>
      </c>
      <c r="E80" s="56" t="s">
        <v>28</v>
      </c>
      <c r="F80" s="60" t="s">
        <v>112</v>
      </c>
      <c r="G80" s="58"/>
      <c r="H80" s="59">
        <v>255</v>
      </c>
      <c r="I80" s="48"/>
      <c r="J80" s="48"/>
    </row>
    <row r="81" spans="1:10" s="7" customFormat="1" ht="12.75" customHeight="1">
      <c r="A81" s="1">
        <v>0.57999999999999996</v>
      </c>
      <c r="B81" s="1">
        <v>2.08</v>
      </c>
      <c r="C81" s="1">
        <f t="shared" si="2"/>
        <v>8040.7279999999992</v>
      </c>
      <c r="D81" s="1">
        <f t="shared" si="2"/>
        <v>14606.344000000001</v>
      </c>
      <c r="E81" s="56" t="s">
        <v>33</v>
      </c>
      <c r="F81" s="60" t="s">
        <v>113</v>
      </c>
      <c r="G81" s="58"/>
      <c r="H81" s="59">
        <v>256</v>
      </c>
      <c r="I81" s="48">
        <v>69303</v>
      </c>
      <c r="J81" s="48">
        <v>35104</v>
      </c>
    </row>
    <row r="82" spans="1:10" s="7" customFormat="1" ht="12.75" customHeight="1">
      <c r="A82" s="1">
        <v>0.59</v>
      </c>
      <c r="B82" s="1">
        <v>2.09</v>
      </c>
      <c r="C82" s="1" t="str">
        <f t="shared" si="2"/>
        <v/>
      </c>
      <c r="D82" s="1" t="str">
        <f t="shared" si="2"/>
        <v/>
      </c>
      <c r="E82" s="56" t="s">
        <v>86</v>
      </c>
      <c r="F82" s="60" t="s">
        <v>114</v>
      </c>
      <c r="G82" s="58"/>
      <c r="H82" s="59">
        <v>257</v>
      </c>
      <c r="I82" s="48"/>
      <c r="J82" s="48"/>
    </row>
    <row r="83" spans="1:10" s="7" customFormat="1" ht="12.75" customHeight="1">
      <c r="A83" s="1">
        <v>0.6</v>
      </c>
      <c r="B83" s="1">
        <v>2.1</v>
      </c>
      <c r="C83" s="1">
        <f t="shared" si="2"/>
        <v>37358.6</v>
      </c>
      <c r="D83" s="1">
        <f t="shared" si="2"/>
        <v>137687.85</v>
      </c>
      <c r="E83" s="56" t="s">
        <v>88</v>
      </c>
      <c r="F83" s="60" t="s">
        <v>115</v>
      </c>
      <c r="G83" s="58"/>
      <c r="H83" s="59">
        <v>258</v>
      </c>
      <c r="I83" s="48">
        <v>373570</v>
      </c>
      <c r="J83" s="48">
        <v>393385</v>
      </c>
    </row>
    <row r="84" spans="1:10" s="7" customFormat="1" ht="12.75" customHeight="1">
      <c r="A84" s="1">
        <v>0.61</v>
      </c>
      <c r="B84" s="1">
        <v>2.11</v>
      </c>
      <c r="C84" s="1">
        <f t="shared" si="2"/>
        <v>31519.395</v>
      </c>
      <c r="D84" s="1">
        <f t="shared" si="2"/>
        <v>107536.09499999999</v>
      </c>
      <c r="E84" s="56" t="s">
        <v>116</v>
      </c>
      <c r="F84" s="57" t="s">
        <v>117</v>
      </c>
      <c r="G84" s="58"/>
      <c r="H84" s="59">
        <v>259</v>
      </c>
      <c r="I84" s="48">
        <v>310011</v>
      </c>
      <c r="J84" s="48">
        <v>305781</v>
      </c>
    </row>
    <row r="85" spans="1:10" s="7" customFormat="1" ht="12.75" customHeight="1">
      <c r="A85" s="1">
        <v>0.62</v>
      </c>
      <c r="B85" s="1">
        <v>2.12</v>
      </c>
      <c r="C85" s="1">
        <f t="shared" si="2"/>
        <v>5914.3119999999999</v>
      </c>
      <c r="D85" s="1">
        <f t="shared" si="2"/>
        <v>29532.175999999999</v>
      </c>
      <c r="E85" s="56" t="s">
        <v>118</v>
      </c>
      <c r="F85" s="57" t="s">
        <v>119</v>
      </c>
      <c r="G85" s="58"/>
      <c r="H85" s="59">
        <v>260</v>
      </c>
      <c r="I85" s="48">
        <v>47683</v>
      </c>
      <c r="J85" s="48">
        <v>69644</v>
      </c>
    </row>
    <row r="86" spans="1:10" s="7" customFormat="1" ht="12.75" customHeight="1">
      <c r="A86" s="1">
        <v>0.63</v>
      </c>
      <c r="B86" s="1">
        <v>2.13</v>
      </c>
      <c r="C86" s="1">
        <f t="shared" si="2"/>
        <v>2002.0059999999999</v>
      </c>
      <c r="D86" s="1">
        <f t="shared" si="2"/>
        <v>7654.0899999999992</v>
      </c>
      <c r="E86" s="56" t="s">
        <v>120</v>
      </c>
      <c r="F86" s="57" t="s">
        <v>121</v>
      </c>
      <c r="G86" s="58"/>
      <c r="H86" s="59">
        <v>261</v>
      </c>
      <c r="I86" s="48">
        <v>15876</v>
      </c>
      <c r="J86" s="48">
        <v>17960</v>
      </c>
    </row>
    <row r="87" spans="1:10" s="7" customFormat="1" ht="12.75" customHeight="1">
      <c r="A87" s="1">
        <v>0.64</v>
      </c>
      <c r="B87" s="1">
        <v>2.14</v>
      </c>
      <c r="C87" s="1">
        <f t="shared" si="2"/>
        <v>2764.136</v>
      </c>
      <c r="D87" s="1">
        <f t="shared" si="2"/>
        <v>11280.511999999999</v>
      </c>
      <c r="E87" s="56" t="s">
        <v>90</v>
      </c>
      <c r="F87" s="60" t="s">
        <v>122</v>
      </c>
      <c r="G87" s="58"/>
      <c r="H87" s="59">
        <v>262</v>
      </c>
      <c r="I87" s="48">
        <v>21582</v>
      </c>
      <c r="J87" s="48">
        <v>26349</v>
      </c>
    </row>
    <row r="88" spans="1:10" s="7" customFormat="1" ht="12.75" customHeight="1">
      <c r="A88" s="1">
        <v>0.65</v>
      </c>
      <c r="B88" s="1">
        <v>2.15</v>
      </c>
      <c r="C88" s="1">
        <f t="shared" si="2"/>
        <v>2807.3100000000004</v>
      </c>
      <c r="D88" s="1">
        <f t="shared" si="2"/>
        <v>11333.22</v>
      </c>
      <c r="E88" s="56" t="s">
        <v>123</v>
      </c>
      <c r="F88" s="57" t="s">
        <v>124</v>
      </c>
      <c r="G88" s="58"/>
      <c r="H88" s="59">
        <v>263</v>
      </c>
      <c r="I88" s="48">
        <v>21582</v>
      </c>
      <c r="J88" s="48">
        <v>26349</v>
      </c>
    </row>
    <row r="89" spans="1:10" s="7" customFormat="1" ht="12.75" customHeight="1">
      <c r="A89" s="1">
        <v>0.66</v>
      </c>
      <c r="B89" s="1">
        <v>2.16</v>
      </c>
      <c r="C89" s="1" t="str">
        <f t="shared" si="2"/>
        <v/>
      </c>
      <c r="D89" s="1" t="str">
        <f t="shared" si="2"/>
        <v/>
      </c>
      <c r="E89" s="56" t="s">
        <v>125</v>
      </c>
      <c r="F89" s="57" t="s">
        <v>126</v>
      </c>
      <c r="G89" s="58"/>
      <c r="H89" s="59">
        <v>264</v>
      </c>
      <c r="I89" s="48"/>
      <c r="J89" s="48"/>
    </row>
    <row r="90" spans="1:10" s="7" customFormat="1" ht="12.75" customHeight="1">
      <c r="A90" s="1">
        <v>0.67</v>
      </c>
      <c r="B90" s="1">
        <v>2.17</v>
      </c>
      <c r="C90" s="1" t="str">
        <f t="shared" si="2"/>
        <v/>
      </c>
      <c r="D90" s="1" t="str">
        <f t="shared" si="2"/>
        <v/>
      </c>
      <c r="E90" s="56" t="s">
        <v>127</v>
      </c>
      <c r="F90" s="57" t="s">
        <v>128</v>
      </c>
      <c r="G90" s="58"/>
      <c r="H90" s="59">
        <v>265</v>
      </c>
      <c r="I90" s="48"/>
      <c r="J90" s="48"/>
    </row>
    <row r="91" spans="1:10" s="7" customFormat="1" ht="12.75" customHeight="1">
      <c r="A91" s="1">
        <v>0.68</v>
      </c>
      <c r="B91" s="1">
        <v>2.1800000000000002</v>
      </c>
      <c r="C91" s="1" t="str">
        <f t="shared" si="2"/>
        <v/>
      </c>
      <c r="D91" s="1" t="str">
        <f t="shared" si="2"/>
        <v/>
      </c>
      <c r="E91" s="56" t="s">
        <v>129</v>
      </c>
      <c r="F91" s="57" t="s">
        <v>130</v>
      </c>
      <c r="G91" s="58"/>
      <c r="H91" s="59">
        <v>266</v>
      </c>
      <c r="I91" s="48"/>
      <c r="J91" s="48"/>
    </row>
    <row r="92" spans="1:10" s="7" customFormat="1" ht="12.75" customHeight="1">
      <c r="A92" s="1">
        <v>0.69</v>
      </c>
      <c r="B92" s="1">
        <v>2.19</v>
      </c>
      <c r="C92" s="1" t="str">
        <f t="shared" si="2"/>
        <v/>
      </c>
      <c r="D92" s="1" t="str">
        <f t="shared" si="2"/>
        <v/>
      </c>
      <c r="E92" s="56" t="s">
        <v>131</v>
      </c>
      <c r="F92" s="57" t="s">
        <v>132</v>
      </c>
      <c r="G92" s="58"/>
      <c r="H92" s="59">
        <v>267</v>
      </c>
      <c r="I92" s="48"/>
      <c r="J92" s="48"/>
    </row>
    <row r="93" spans="1:10" s="7" customFormat="1" ht="12.75" customHeight="1">
      <c r="A93" s="1">
        <v>0.7</v>
      </c>
      <c r="B93" s="1">
        <v>2.2000000000000002</v>
      </c>
      <c r="C93" s="1" t="str">
        <f t="shared" si="2"/>
        <v/>
      </c>
      <c r="D93" s="1" t="str">
        <f t="shared" si="2"/>
        <v/>
      </c>
      <c r="E93" s="56" t="s">
        <v>133</v>
      </c>
      <c r="F93" s="57" t="s">
        <v>134</v>
      </c>
      <c r="G93" s="58"/>
      <c r="H93" s="59">
        <v>268</v>
      </c>
      <c r="I93" s="48"/>
      <c r="J93" s="48"/>
    </row>
    <row r="94" spans="1:10" s="7" customFormat="1" ht="12.75" customHeight="1">
      <c r="A94" s="1">
        <v>0.71</v>
      </c>
      <c r="B94" s="1">
        <v>2.21</v>
      </c>
      <c r="C94" s="1">
        <f t="shared" si="2"/>
        <v>1447.98</v>
      </c>
      <c r="D94" s="1">
        <f t="shared" si="2"/>
        <v>4312.1575000000003</v>
      </c>
      <c r="E94" s="56" t="s">
        <v>92</v>
      </c>
      <c r="F94" s="60" t="s">
        <v>135</v>
      </c>
      <c r="G94" s="58"/>
      <c r="H94" s="59">
        <v>269</v>
      </c>
      <c r="I94" s="48">
        <v>8148</v>
      </c>
      <c r="J94" s="48">
        <v>7799</v>
      </c>
    </row>
    <row r="95" spans="1:10" s="7" customFormat="1" ht="12.75" customHeight="1">
      <c r="A95" s="1">
        <v>0.72</v>
      </c>
      <c r="B95" s="1">
        <v>2.2200000000000002</v>
      </c>
      <c r="C95" s="1">
        <f t="shared" si="2"/>
        <v>9137.5119999999988</v>
      </c>
      <c r="D95" s="1">
        <f t="shared" si="2"/>
        <v>27783.856000000007</v>
      </c>
      <c r="E95" s="56" t="s">
        <v>95</v>
      </c>
      <c r="F95" s="60" t="s">
        <v>136</v>
      </c>
      <c r="G95" s="58"/>
      <c r="H95" s="59">
        <v>270</v>
      </c>
      <c r="I95" s="48">
        <v>63443</v>
      </c>
      <c r="J95" s="48">
        <v>62569</v>
      </c>
    </row>
    <row r="96" spans="1:10" s="7" customFormat="1" ht="12.75" customHeight="1">
      <c r="A96" s="1">
        <v>0.73</v>
      </c>
      <c r="B96" s="1">
        <v>2.23</v>
      </c>
      <c r="C96" s="1">
        <f t="shared" si="2"/>
        <v>8202.2579999999998</v>
      </c>
      <c r="D96" s="1">
        <f t="shared" si="2"/>
        <v>12443.061999999998</v>
      </c>
      <c r="E96" s="62" t="s">
        <v>137</v>
      </c>
      <c r="F96" s="60" t="s">
        <v>138</v>
      </c>
      <c r="G96" s="58"/>
      <c r="H96" s="59">
        <v>271</v>
      </c>
      <c r="I96" s="48">
        <v>56168</v>
      </c>
      <c r="J96" s="48">
        <v>27892</v>
      </c>
    </row>
    <row r="97" spans="1:919" s="7" customFormat="1" ht="12.75" customHeight="1">
      <c r="A97" s="1">
        <v>0.74</v>
      </c>
      <c r="B97" s="1">
        <v>2.2400000000000002</v>
      </c>
      <c r="C97" s="1">
        <f t="shared" si="2"/>
        <v>469.97500000000002</v>
      </c>
      <c r="D97" s="1">
        <f t="shared" si="2"/>
        <v>690.1733333333334</v>
      </c>
      <c r="E97" s="56" t="s">
        <v>20</v>
      </c>
      <c r="F97" s="60" t="s">
        <v>139</v>
      </c>
      <c r="G97" s="58"/>
      <c r="H97" s="59">
        <v>272</v>
      </c>
      <c r="I97" s="48">
        <v>2531</v>
      </c>
      <c r="J97" s="48">
        <v>920</v>
      </c>
    </row>
    <row r="98" spans="1:919" s="7" customFormat="1" ht="12.75" customHeight="1">
      <c r="A98" s="1">
        <v>0.75</v>
      </c>
      <c r="B98" s="1">
        <v>2.25</v>
      </c>
      <c r="C98" s="1" t="str">
        <f t="shared" si="2"/>
        <v/>
      </c>
      <c r="D98" s="1" t="str">
        <f t="shared" si="2"/>
        <v/>
      </c>
      <c r="E98" s="56" t="s">
        <v>22</v>
      </c>
      <c r="F98" s="57" t="s">
        <v>140</v>
      </c>
      <c r="G98" s="58"/>
      <c r="H98" s="59">
        <v>273</v>
      </c>
      <c r="I98" s="48"/>
      <c r="J98" s="48"/>
    </row>
    <row r="99" spans="1:919" s="7" customFormat="1" ht="12.75" customHeight="1">
      <c r="A99" s="1">
        <v>0.76</v>
      </c>
      <c r="B99" s="1">
        <v>2.2599999999999998</v>
      </c>
      <c r="C99" s="1" t="str">
        <f t="shared" si="2"/>
        <v/>
      </c>
      <c r="D99" s="1" t="str">
        <f t="shared" si="2"/>
        <v/>
      </c>
      <c r="E99" s="56" t="s">
        <v>24</v>
      </c>
      <c r="F99" s="57" t="s">
        <v>141</v>
      </c>
      <c r="G99" s="58"/>
      <c r="H99" s="59">
        <v>274</v>
      </c>
      <c r="I99" s="48"/>
      <c r="J99" s="48"/>
    </row>
    <row r="100" spans="1:919" s="7" customFormat="1" ht="30" customHeight="1">
      <c r="A100" s="1">
        <v>0.77</v>
      </c>
      <c r="B100" s="1">
        <v>2.27</v>
      </c>
      <c r="C100" s="1" t="str">
        <f t="shared" si="2"/>
        <v/>
      </c>
      <c r="D100" s="1" t="str">
        <f t="shared" si="2"/>
        <v/>
      </c>
      <c r="E100" s="56" t="s">
        <v>26</v>
      </c>
      <c r="F100" s="57" t="s">
        <v>142</v>
      </c>
      <c r="G100" s="58"/>
      <c r="H100" s="59">
        <v>275</v>
      </c>
      <c r="I100" s="48"/>
      <c r="J100" s="48"/>
    </row>
    <row r="101" spans="1:919" s="7" customFormat="1" ht="12.75" customHeight="1">
      <c r="A101" s="1">
        <v>0.78</v>
      </c>
      <c r="B101" s="1">
        <v>2.2799999999999998</v>
      </c>
      <c r="C101" s="1" t="str">
        <f t="shared" si="2"/>
        <v/>
      </c>
      <c r="D101" s="1" t="str">
        <f t="shared" si="2"/>
        <v/>
      </c>
      <c r="E101" s="56" t="s">
        <v>45</v>
      </c>
      <c r="F101" s="57" t="s">
        <v>143</v>
      </c>
      <c r="G101" s="58"/>
      <c r="H101" s="59">
        <v>276</v>
      </c>
      <c r="I101" s="48"/>
      <c r="J101" s="48"/>
    </row>
    <row r="102" spans="1:919" s="7" customFormat="1" ht="12.75" customHeight="1">
      <c r="A102" s="1">
        <v>0.79</v>
      </c>
      <c r="B102" s="1">
        <v>2.29</v>
      </c>
      <c r="C102" s="1" t="str">
        <f t="shared" si="2"/>
        <v/>
      </c>
      <c r="D102" s="1" t="str">
        <f t="shared" si="2"/>
        <v/>
      </c>
      <c r="E102" s="56" t="s">
        <v>47</v>
      </c>
      <c r="F102" s="57" t="s">
        <v>144</v>
      </c>
      <c r="G102" s="58"/>
      <c r="H102" s="59">
        <v>277</v>
      </c>
      <c r="I102" s="48"/>
      <c r="J102" s="48"/>
    </row>
    <row r="103" spans="1:919" s="7" customFormat="1" ht="12.75" customHeight="1">
      <c r="A103" s="1">
        <v>0.8</v>
      </c>
      <c r="B103" s="1">
        <v>2.2999999999999998</v>
      </c>
      <c r="C103" s="1" t="str">
        <f t="shared" si="2"/>
        <v/>
      </c>
      <c r="D103" s="1" t="str">
        <f t="shared" si="2"/>
        <v/>
      </c>
      <c r="E103" s="56" t="s">
        <v>49</v>
      </c>
      <c r="F103" s="57" t="s">
        <v>145</v>
      </c>
      <c r="G103" s="58"/>
      <c r="H103" s="59">
        <v>278</v>
      </c>
      <c r="I103" s="48"/>
      <c r="J103" s="48"/>
    </row>
    <row r="104" spans="1:919" s="7" customFormat="1" ht="12.75" customHeight="1">
      <c r="A104" s="1">
        <v>0.81</v>
      </c>
      <c r="B104" s="1">
        <v>2.31</v>
      </c>
      <c r="C104" s="1">
        <f t="shared" si="2"/>
        <v>514.33749999999998</v>
      </c>
      <c r="D104" s="1">
        <f t="shared" si="2"/>
        <v>711.71</v>
      </c>
      <c r="E104" s="56" t="s">
        <v>51</v>
      </c>
      <c r="F104" s="57" t="s">
        <v>146</v>
      </c>
      <c r="G104" s="58"/>
      <c r="H104" s="59">
        <v>279</v>
      </c>
      <c r="I104" s="48">
        <v>2531</v>
      </c>
      <c r="J104" s="48">
        <v>920</v>
      </c>
    </row>
    <row r="105" spans="1:919" s="7" customFormat="1" ht="12.75" customHeight="1">
      <c r="A105" s="1">
        <v>0.82</v>
      </c>
      <c r="B105" s="1">
        <v>2.3199999999999998</v>
      </c>
      <c r="C105" s="1" t="str">
        <f t="shared" si="2"/>
        <v/>
      </c>
      <c r="D105" s="1" t="str">
        <f t="shared" si="2"/>
        <v/>
      </c>
      <c r="E105" s="56" t="s">
        <v>53</v>
      </c>
      <c r="F105" s="57" t="s">
        <v>147</v>
      </c>
      <c r="G105" s="58"/>
      <c r="H105" s="59">
        <v>280</v>
      </c>
      <c r="I105" s="48"/>
      <c r="J105" s="48"/>
    </row>
    <row r="106" spans="1:919" ht="5.25" customHeight="1">
      <c r="E106" s="7"/>
      <c r="F106" s="7"/>
      <c r="G106" s="7"/>
      <c r="H106" s="7"/>
      <c r="I106" s="7"/>
    </row>
    <row r="107" spans="1:919" ht="17.25" customHeight="1">
      <c r="E107" s="52" t="str">
        <f>E35</f>
        <v>Kontrolni broj: 1134923666</v>
      </c>
      <c r="F107" s="7"/>
      <c r="H107" s="7"/>
      <c r="I107" s="7"/>
      <c r="J107" s="61" t="s">
        <v>148</v>
      </c>
    </row>
    <row r="108" spans="1:919" ht="33" customHeight="1">
      <c r="E108" s="31" t="s">
        <v>12</v>
      </c>
      <c r="F108" s="32" t="s">
        <v>13</v>
      </c>
      <c r="G108" s="32" t="s">
        <v>14</v>
      </c>
      <c r="H108" s="33" t="s">
        <v>15</v>
      </c>
      <c r="I108" s="33" t="str">
        <f>"Od "&amp;TEXT([1]OsnPodaci!A58,"dd.mm.")&amp;" do "&amp;TEXT([1]OsnPodaci!B58,"dd.mm.")&amp;" tekuće godine"</f>
        <v>Od 01.01. do 30.09. tekuće godine</v>
      </c>
      <c r="J108" s="55" t="str">
        <f>J15</f>
        <v>01.01. do 30.09.prethodne godine</v>
      </c>
    </row>
    <row r="109" spans="1:919" s="40" customFormat="1" ht="12.75" customHeight="1">
      <c r="A109" s="35"/>
      <c r="B109" s="35"/>
      <c r="C109" s="35"/>
      <c r="D109" s="35"/>
      <c r="E109" s="36">
        <v>1</v>
      </c>
      <c r="F109" s="37">
        <v>2</v>
      </c>
      <c r="G109" s="37">
        <v>3</v>
      </c>
      <c r="H109" s="38">
        <v>4</v>
      </c>
      <c r="I109" s="38">
        <v>5</v>
      </c>
      <c r="J109" s="38">
        <v>6</v>
      </c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</row>
    <row r="110" spans="1:919" s="7" customFormat="1" ht="12.75" customHeight="1">
      <c r="A110" s="1">
        <v>0.83</v>
      </c>
      <c r="B110" s="1">
        <v>2.33</v>
      </c>
      <c r="C110" s="1" t="str">
        <f t="shared" ref="C110:D125" si="3">IF(LEN(I110)=0,"",1+ABS((I110*A110)/LEN(I110))+A110)</f>
        <v/>
      </c>
      <c r="D110" s="1" t="str">
        <f t="shared" si="3"/>
        <v/>
      </c>
      <c r="E110" s="56" t="s">
        <v>55</v>
      </c>
      <c r="F110" s="57" t="s">
        <v>149</v>
      </c>
      <c r="G110" s="58"/>
      <c r="H110" s="59">
        <v>281</v>
      </c>
      <c r="I110" s="48"/>
      <c r="J110" s="48"/>
    </row>
    <row r="111" spans="1:919" s="7" customFormat="1" ht="12.75" customHeight="1">
      <c r="A111" s="1">
        <v>0.84</v>
      </c>
      <c r="B111" s="1">
        <v>2.34</v>
      </c>
      <c r="C111" s="1" t="str">
        <f t="shared" si="3"/>
        <v/>
      </c>
      <c r="D111" s="1" t="str">
        <f t="shared" si="3"/>
        <v/>
      </c>
      <c r="E111" s="56" t="s">
        <v>57</v>
      </c>
      <c r="F111" s="57" t="s">
        <v>150</v>
      </c>
      <c r="G111" s="58"/>
      <c r="H111" s="59">
        <v>282</v>
      </c>
      <c r="I111" s="48"/>
      <c r="J111" s="48"/>
    </row>
    <row r="112" spans="1:919" s="7" customFormat="1" ht="12.75" customHeight="1">
      <c r="A112" s="1">
        <v>0.85</v>
      </c>
      <c r="B112" s="1">
        <v>2.35</v>
      </c>
      <c r="C112" s="1" t="str">
        <f t="shared" si="3"/>
        <v/>
      </c>
      <c r="D112" s="1" t="str">
        <f t="shared" si="3"/>
        <v/>
      </c>
      <c r="E112" s="56" t="s">
        <v>59</v>
      </c>
      <c r="F112" s="57" t="s">
        <v>151</v>
      </c>
      <c r="G112" s="58"/>
      <c r="H112" s="59">
        <v>283</v>
      </c>
      <c r="I112" s="48"/>
      <c r="J112" s="48"/>
    </row>
    <row r="113" spans="1:10" s="7" customFormat="1" ht="12.75" customHeight="1">
      <c r="A113" s="1">
        <v>0.86</v>
      </c>
      <c r="B113" s="1">
        <v>2.36</v>
      </c>
      <c r="C113" s="1" t="str">
        <f t="shared" si="3"/>
        <v/>
      </c>
      <c r="D113" s="1" t="str">
        <f t="shared" si="3"/>
        <v/>
      </c>
      <c r="E113" s="56" t="s">
        <v>61</v>
      </c>
      <c r="F113" s="57" t="s">
        <v>152</v>
      </c>
      <c r="G113" s="58"/>
      <c r="H113" s="59">
        <v>284</v>
      </c>
      <c r="I113" s="48"/>
      <c r="J113" s="48"/>
    </row>
    <row r="114" spans="1:10" s="7" customFormat="1" ht="12.75" customHeight="1">
      <c r="A114" s="1">
        <v>0.87</v>
      </c>
      <c r="B114" s="1">
        <v>2.37</v>
      </c>
      <c r="C114" s="1" t="str">
        <f t="shared" si="3"/>
        <v/>
      </c>
      <c r="D114" s="1" t="str">
        <f t="shared" si="3"/>
        <v/>
      </c>
      <c r="E114" s="56" t="s">
        <v>63</v>
      </c>
      <c r="F114" s="57" t="s">
        <v>153</v>
      </c>
      <c r="G114" s="58"/>
      <c r="H114" s="59">
        <v>285</v>
      </c>
      <c r="I114" s="48"/>
      <c r="J114" s="48"/>
    </row>
    <row r="115" spans="1:10" s="7" customFormat="1" ht="12.75" customHeight="1">
      <c r="A115" s="1">
        <v>0.88</v>
      </c>
      <c r="B115" s="1">
        <v>2.38</v>
      </c>
      <c r="C115" s="1" t="str">
        <f t="shared" si="3"/>
        <v/>
      </c>
      <c r="D115" s="1" t="str">
        <f t="shared" si="3"/>
        <v/>
      </c>
      <c r="E115" s="56" t="s">
        <v>65</v>
      </c>
      <c r="F115" s="57" t="s">
        <v>154</v>
      </c>
      <c r="G115" s="58"/>
      <c r="H115" s="59">
        <v>286</v>
      </c>
      <c r="I115" s="48"/>
      <c r="J115" s="48"/>
    </row>
    <row r="116" spans="1:10" s="7" customFormat="1" ht="12.75" customHeight="1">
      <c r="A116" s="1">
        <v>0.89</v>
      </c>
      <c r="B116" s="1">
        <v>2.39</v>
      </c>
      <c r="C116" s="1" t="str">
        <f t="shared" si="3"/>
        <v/>
      </c>
      <c r="D116" s="1" t="str">
        <f t="shared" si="3"/>
        <v/>
      </c>
      <c r="E116" s="56" t="s">
        <v>28</v>
      </c>
      <c r="F116" s="60" t="s">
        <v>155</v>
      </c>
      <c r="G116" s="58"/>
      <c r="H116" s="59">
        <v>287</v>
      </c>
      <c r="I116" s="48"/>
      <c r="J116" s="48"/>
    </row>
    <row r="117" spans="1:10" s="7" customFormat="1" ht="12.75" customHeight="1">
      <c r="A117" s="1">
        <v>0.9</v>
      </c>
      <c r="B117" s="1">
        <v>2.4</v>
      </c>
      <c r="C117" s="1" t="str">
        <f t="shared" si="3"/>
        <v/>
      </c>
      <c r="D117" s="1" t="str">
        <f t="shared" si="3"/>
        <v/>
      </c>
      <c r="E117" s="56" t="s">
        <v>30</v>
      </c>
      <c r="F117" s="57" t="s">
        <v>156</v>
      </c>
      <c r="G117" s="58"/>
      <c r="H117" s="59">
        <v>288</v>
      </c>
      <c r="I117" s="48"/>
      <c r="J117" s="48"/>
    </row>
    <row r="118" spans="1:10" s="7" customFormat="1" ht="12.75" customHeight="1">
      <c r="A118" s="1">
        <v>0.91</v>
      </c>
      <c r="B118" s="1">
        <v>2.41</v>
      </c>
      <c r="C118" s="1" t="str">
        <f t="shared" si="3"/>
        <v/>
      </c>
      <c r="D118" s="1" t="str">
        <f t="shared" si="3"/>
        <v/>
      </c>
      <c r="E118" s="56" t="s">
        <v>31</v>
      </c>
      <c r="F118" s="57" t="s">
        <v>157</v>
      </c>
      <c r="G118" s="58"/>
      <c r="H118" s="59">
        <v>289</v>
      </c>
      <c r="I118" s="48"/>
      <c r="J118" s="48"/>
    </row>
    <row r="119" spans="1:10" s="7" customFormat="1" ht="12.75" customHeight="1">
      <c r="A119" s="1">
        <v>0.92</v>
      </c>
      <c r="B119" s="1">
        <v>2.42</v>
      </c>
      <c r="C119" s="1" t="str">
        <f t="shared" si="3"/>
        <v/>
      </c>
      <c r="D119" s="1" t="str">
        <f t="shared" si="3"/>
        <v/>
      </c>
      <c r="E119" s="56" t="s">
        <v>32</v>
      </c>
      <c r="F119" s="63" t="s">
        <v>158</v>
      </c>
      <c r="G119" s="58"/>
      <c r="H119" s="59">
        <v>290</v>
      </c>
      <c r="I119" s="48"/>
      <c r="J119" s="48"/>
    </row>
    <row r="120" spans="1:10" s="7" customFormat="1" ht="30" customHeight="1">
      <c r="A120" s="1">
        <v>0.93</v>
      </c>
      <c r="B120" s="1">
        <v>2.4300000000000002</v>
      </c>
      <c r="C120" s="1" t="str">
        <f t="shared" si="3"/>
        <v/>
      </c>
      <c r="D120" s="1" t="str">
        <f t="shared" si="3"/>
        <v/>
      </c>
      <c r="E120" s="56" t="s">
        <v>71</v>
      </c>
      <c r="F120" s="57" t="s">
        <v>159</v>
      </c>
      <c r="G120" s="58"/>
      <c r="H120" s="59">
        <v>291</v>
      </c>
      <c r="I120" s="48"/>
      <c r="J120" s="48"/>
    </row>
    <row r="121" spans="1:10" s="7" customFormat="1" ht="12.75" customHeight="1">
      <c r="A121" s="1">
        <v>0.94</v>
      </c>
      <c r="B121" s="1">
        <v>2.44</v>
      </c>
      <c r="C121" s="1" t="str">
        <f t="shared" si="3"/>
        <v/>
      </c>
      <c r="D121" s="1" t="str">
        <f t="shared" si="3"/>
        <v/>
      </c>
      <c r="E121" s="56" t="s">
        <v>73</v>
      </c>
      <c r="F121" s="57" t="s">
        <v>160</v>
      </c>
      <c r="G121" s="58"/>
      <c r="H121" s="59">
        <v>292</v>
      </c>
      <c r="I121" s="48"/>
      <c r="J121" s="48"/>
    </row>
    <row r="122" spans="1:10" s="7" customFormat="1" ht="12.75" customHeight="1">
      <c r="A122" s="1">
        <v>0.95</v>
      </c>
      <c r="B122" s="1">
        <v>2.4500000000000002</v>
      </c>
      <c r="C122" s="1" t="str">
        <f t="shared" si="3"/>
        <v/>
      </c>
      <c r="D122" s="1" t="str">
        <f t="shared" si="3"/>
        <v/>
      </c>
      <c r="E122" s="56" t="s">
        <v>75</v>
      </c>
      <c r="F122" s="57" t="s">
        <v>161</v>
      </c>
      <c r="G122" s="58"/>
      <c r="H122" s="59">
        <v>293</v>
      </c>
      <c r="I122" s="48"/>
      <c r="J122" s="48"/>
    </row>
    <row r="123" spans="1:10" s="7" customFormat="1" ht="12.75" customHeight="1">
      <c r="A123" s="1">
        <v>0.96</v>
      </c>
      <c r="B123" s="1">
        <v>2.46</v>
      </c>
      <c r="C123" s="1" t="str">
        <f t="shared" si="3"/>
        <v/>
      </c>
      <c r="D123" s="1" t="str">
        <f t="shared" si="3"/>
        <v/>
      </c>
      <c r="E123" s="56" t="s">
        <v>77</v>
      </c>
      <c r="F123" s="57" t="s">
        <v>162</v>
      </c>
      <c r="G123" s="58"/>
      <c r="H123" s="59">
        <v>294</v>
      </c>
      <c r="I123" s="48"/>
      <c r="J123" s="48"/>
    </row>
    <row r="124" spans="1:10" s="7" customFormat="1" ht="12.75" customHeight="1">
      <c r="A124" s="1">
        <v>0.97</v>
      </c>
      <c r="B124" s="1">
        <v>2.4700000000000002</v>
      </c>
      <c r="C124" s="1" t="str">
        <f t="shared" si="3"/>
        <v/>
      </c>
      <c r="D124" s="1" t="str">
        <f t="shared" si="3"/>
        <v/>
      </c>
      <c r="E124" s="56" t="s">
        <v>79</v>
      </c>
      <c r="F124" s="63" t="s">
        <v>163</v>
      </c>
      <c r="G124" s="58"/>
      <c r="H124" s="59">
        <v>295</v>
      </c>
      <c r="I124" s="48"/>
      <c r="J124" s="48"/>
    </row>
    <row r="125" spans="1:10" s="7" customFormat="1" ht="12.75" customHeight="1">
      <c r="A125" s="1">
        <v>0.98</v>
      </c>
      <c r="B125" s="1">
        <v>2.48</v>
      </c>
      <c r="C125" s="1" t="str">
        <f t="shared" si="3"/>
        <v/>
      </c>
      <c r="D125" s="1" t="str">
        <f t="shared" si="3"/>
        <v/>
      </c>
      <c r="E125" s="56" t="s">
        <v>81</v>
      </c>
      <c r="F125" s="63" t="s">
        <v>164</v>
      </c>
      <c r="G125" s="58"/>
      <c r="H125" s="59">
        <v>296</v>
      </c>
      <c r="I125" s="48"/>
      <c r="J125" s="48"/>
    </row>
    <row r="126" spans="1:10" s="7" customFormat="1" ht="12.75" customHeight="1">
      <c r="A126" s="1">
        <v>0.99</v>
      </c>
      <c r="B126" s="1">
        <v>2.4900000000000002</v>
      </c>
      <c r="C126" s="1" t="str">
        <f t="shared" ref="C126:D157" si="4">IF(LEN(I126)=0,"",1+ABS((I126*A126)/LEN(I126))+A126)</f>
        <v/>
      </c>
      <c r="D126" s="1" t="str">
        <f t="shared" si="4"/>
        <v/>
      </c>
      <c r="E126" s="56" t="s">
        <v>83</v>
      </c>
      <c r="F126" s="63" t="s">
        <v>165</v>
      </c>
      <c r="G126" s="58"/>
      <c r="H126" s="59">
        <v>297</v>
      </c>
      <c r="I126" s="48"/>
      <c r="J126" s="48"/>
    </row>
    <row r="127" spans="1:10" s="7" customFormat="1" ht="12.75" customHeight="1">
      <c r="A127" s="1">
        <v>1.01</v>
      </c>
      <c r="B127" s="1">
        <v>2.5</v>
      </c>
      <c r="C127" s="1" t="str">
        <f t="shared" si="4"/>
        <v/>
      </c>
      <c r="D127" s="1" t="str">
        <f t="shared" si="4"/>
        <v/>
      </c>
      <c r="E127" s="56" t="s">
        <v>33</v>
      </c>
      <c r="F127" s="60" t="s">
        <v>166</v>
      </c>
      <c r="G127" s="58"/>
      <c r="H127" s="59">
        <v>298</v>
      </c>
      <c r="I127" s="48"/>
      <c r="J127" s="48"/>
    </row>
    <row r="128" spans="1:10" s="7" customFormat="1" ht="12.75" customHeight="1">
      <c r="A128" s="1">
        <v>1.02</v>
      </c>
      <c r="B128" s="1">
        <v>2.5099999999999998</v>
      </c>
      <c r="C128" s="1" t="str">
        <f t="shared" si="4"/>
        <v/>
      </c>
      <c r="D128" s="1" t="str">
        <f t="shared" si="4"/>
        <v/>
      </c>
      <c r="E128" s="56" t="s">
        <v>86</v>
      </c>
      <c r="F128" s="60" t="s">
        <v>167</v>
      </c>
      <c r="G128" s="58"/>
      <c r="H128" s="59">
        <v>299</v>
      </c>
      <c r="I128" s="48"/>
      <c r="J128" s="48"/>
    </row>
    <row r="129" spans="1:10" s="7" customFormat="1" ht="12.75" customHeight="1">
      <c r="A129" s="1">
        <v>1.03</v>
      </c>
      <c r="B129" s="1">
        <v>2.52</v>
      </c>
      <c r="C129" s="1" t="str">
        <f t="shared" si="4"/>
        <v/>
      </c>
      <c r="D129" s="1" t="str">
        <f t="shared" si="4"/>
        <v/>
      </c>
      <c r="E129" s="56" t="s">
        <v>88</v>
      </c>
      <c r="F129" s="60" t="s">
        <v>168</v>
      </c>
      <c r="G129" s="58"/>
      <c r="H129" s="59">
        <v>300</v>
      </c>
      <c r="I129" s="48"/>
      <c r="J129" s="48"/>
    </row>
    <row r="130" spans="1:10" s="7" customFormat="1" ht="12.75" customHeight="1">
      <c r="A130" s="1">
        <v>1.04</v>
      </c>
      <c r="B130" s="1">
        <v>2.5299999999999998</v>
      </c>
      <c r="C130" s="1">
        <f t="shared" si="4"/>
        <v>2398.7200000000003</v>
      </c>
      <c r="D130" s="1">
        <f t="shared" si="4"/>
        <v>163.76333333333332</v>
      </c>
      <c r="E130" s="56" t="s">
        <v>90</v>
      </c>
      <c r="F130" s="60" t="s">
        <v>169</v>
      </c>
      <c r="G130" s="58"/>
      <c r="H130" s="59">
        <v>301</v>
      </c>
      <c r="I130" s="48">
        <v>9218</v>
      </c>
      <c r="J130" s="48">
        <v>190</v>
      </c>
    </row>
    <row r="131" spans="1:10" s="7" customFormat="1" ht="12.75" customHeight="1">
      <c r="A131" s="1">
        <v>1.05</v>
      </c>
      <c r="B131" s="1">
        <v>2.54</v>
      </c>
      <c r="C131" s="1" t="str">
        <f t="shared" si="4"/>
        <v/>
      </c>
      <c r="D131" s="1" t="str">
        <f t="shared" si="4"/>
        <v/>
      </c>
      <c r="E131" s="56" t="s">
        <v>92</v>
      </c>
      <c r="F131" s="60" t="s">
        <v>170</v>
      </c>
      <c r="G131" s="58"/>
      <c r="H131" s="59">
        <v>302</v>
      </c>
      <c r="I131" s="48"/>
      <c r="J131" s="48"/>
    </row>
    <row r="132" spans="1:10" s="7" customFormat="1" ht="12.75" customHeight="1">
      <c r="A132" s="1">
        <v>1.06</v>
      </c>
      <c r="B132" s="1">
        <v>2.5499999999999998</v>
      </c>
      <c r="C132" s="1" t="str">
        <f t="shared" si="4"/>
        <v/>
      </c>
      <c r="D132" s="1" t="str">
        <f t="shared" si="4"/>
        <v/>
      </c>
      <c r="E132" s="56" t="s">
        <v>95</v>
      </c>
      <c r="F132" s="60" t="s">
        <v>171</v>
      </c>
      <c r="G132" s="58"/>
      <c r="H132" s="59">
        <v>303</v>
      </c>
      <c r="I132" s="48"/>
      <c r="J132" s="48"/>
    </row>
    <row r="133" spans="1:10" s="7" customFormat="1" ht="12.75" customHeight="1">
      <c r="A133" s="1">
        <v>1.07</v>
      </c>
      <c r="B133" s="1">
        <v>2.56</v>
      </c>
      <c r="C133" s="1">
        <f t="shared" si="4"/>
        <v>9507.7360000000008</v>
      </c>
      <c r="D133" s="1">
        <f t="shared" si="4"/>
        <v>13715.944</v>
      </c>
      <c r="E133" s="56" t="s">
        <v>97</v>
      </c>
      <c r="F133" s="60" t="s">
        <v>172</v>
      </c>
      <c r="G133" s="58"/>
      <c r="H133" s="59">
        <v>304</v>
      </c>
      <c r="I133" s="48">
        <v>44419</v>
      </c>
      <c r="J133" s="48">
        <v>26782</v>
      </c>
    </row>
    <row r="134" spans="1:10" s="7" customFormat="1" ht="12.75" customHeight="1">
      <c r="A134" s="1">
        <v>1.08</v>
      </c>
      <c r="B134" s="1">
        <v>2.5699999999999901</v>
      </c>
      <c r="C134" s="1">
        <f t="shared" si="4"/>
        <v>9173.0079999999998</v>
      </c>
      <c r="D134" s="1">
        <f t="shared" si="4"/>
        <v>13769.517999999945</v>
      </c>
      <c r="E134" s="56" t="s">
        <v>99</v>
      </c>
      <c r="F134" s="57" t="s">
        <v>173</v>
      </c>
      <c r="G134" s="58"/>
      <c r="H134" s="59">
        <v>305</v>
      </c>
      <c r="I134" s="48">
        <v>42458</v>
      </c>
      <c r="J134" s="48">
        <v>26782</v>
      </c>
    </row>
    <row r="135" spans="1:10" s="7" customFormat="1" ht="12.75" customHeight="1">
      <c r="A135" s="1">
        <v>1.0900000000000001</v>
      </c>
      <c r="B135" s="1">
        <v>2.58</v>
      </c>
      <c r="C135" s="1" t="str">
        <f t="shared" si="4"/>
        <v/>
      </c>
      <c r="D135" s="1" t="str">
        <f t="shared" si="4"/>
        <v/>
      </c>
      <c r="E135" s="56" t="s">
        <v>101</v>
      </c>
      <c r="F135" s="57" t="s">
        <v>174</v>
      </c>
      <c r="G135" s="58"/>
      <c r="H135" s="59">
        <v>306</v>
      </c>
      <c r="I135" s="48"/>
      <c r="J135" s="48"/>
    </row>
    <row r="136" spans="1:10" s="7" customFormat="1" ht="12.75" customHeight="1">
      <c r="A136" s="1">
        <v>1.1000000000000001</v>
      </c>
      <c r="B136" s="1">
        <v>2.5899999999999901</v>
      </c>
      <c r="C136" s="1">
        <f t="shared" si="4"/>
        <v>541.37500000000011</v>
      </c>
      <c r="D136" s="1" t="str">
        <f t="shared" si="4"/>
        <v/>
      </c>
      <c r="E136" s="56" t="s">
        <v>103</v>
      </c>
      <c r="F136" s="57" t="s">
        <v>175</v>
      </c>
      <c r="G136" s="58"/>
      <c r="H136" s="59">
        <v>307</v>
      </c>
      <c r="I136" s="48">
        <v>1961</v>
      </c>
      <c r="J136" s="48"/>
    </row>
    <row r="137" spans="1:10" s="7" customFormat="1" ht="12.75" customHeight="1">
      <c r="A137" s="1">
        <v>1.1100000000000001</v>
      </c>
      <c r="B137" s="1">
        <v>2.6</v>
      </c>
      <c r="C137" s="1" t="str">
        <f t="shared" si="4"/>
        <v/>
      </c>
      <c r="D137" s="1" t="str">
        <f t="shared" si="4"/>
        <v/>
      </c>
      <c r="E137" s="56" t="s">
        <v>105</v>
      </c>
      <c r="F137" s="60" t="s">
        <v>176</v>
      </c>
      <c r="G137" s="58"/>
      <c r="H137" s="59">
        <v>308</v>
      </c>
      <c r="I137" s="48"/>
      <c r="J137" s="48"/>
    </row>
    <row r="138" spans="1:10" s="7" customFormat="1" ht="12.75" customHeight="1">
      <c r="A138" s="1">
        <v>1.1200000000000001</v>
      </c>
      <c r="B138" s="1">
        <v>2.6099999999999901</v>
      </c>
      <c r="C138" s="1">
        <f t="shared" si="4"/>
        <v>117648.78666666668</v>
      </c>
      <c r="D138" s="1">
        <f t="shared" si="4"/>
        <v>290505.30999999889</v>
      </c>
      <c r="E138" s="62" t="s">
        <v>177</v>
      </c>
      <c r="F138" s="60" t="s">
        <v>178</v>
      </c>
      <c r="G138" s="58"/>
      <c r="H138" s="59">
        <v>309</v>
      </c>
      <c r="I138" s="48">
        <v>630250</v>
      </c>
      <c r="J138" s="48">
        <v>667820</v>
      </c>
    </row>
    <row r="139" spans="1:10" s="7" customFormat="1" ht="12.75" customHeight="1">
      <c r="A139" s="1">
        <v>1.1299999999999999</v>
      </c>
      <c r="B139" s="1">
        <v>2.6199999999999899</v>
      </c>
      <c r="C139" s="1">
        <f t="shared" si="4"/>
        <v>13578.627999999997</v>
      </c>
      <c r="D139" s="1">
        <f t="shared" si="4"/>
        <v>31079.439999999879</v>
      </c>
      <c r="E139" s="62" t="s">
        <v>179</v>
      </c>
      <c r="F139" s="60" t="s">
        <v>180</v>
      </c>
      <c r="G139" s="58"/>
      <c r="H139" s="59">
        <v>310</v>
      </c>
      <c r="I139" s="48">
        <v>60073</v>
      </c>
      <c r="J139" s="48">
        <v>59305</v>
      </c>
    </row>
    <row r="140" spans="1:10" s="7" customFormat="1" ht="12.75" customHeight="1">
      <c r="A140" s="1">
        <v>1.1399999999999999</v>
      </c>
      <c r="B140" s="1">
        <v>2.6299999999999901</v>
      </c>
      <c r="C140" s="1" t="str">
        <f t="shared" si="4"/>
        <v/>
      </c>
      <c r="D140" s="1" t="str">
        <f t="shared" si="4"/>
        <v/>
      </c>
      <c r="E140" s="62" t="s">
        <v>181</v>
      </c>
      <c r="F140" s="60" t="s">
        <v>182</v>
      </c>
      <c r="G140" s="58"/>
      <c r="H140" s="59">
        <v>311</v>
      </c>
      <c r="I140" s="48"/>
      <c r="J140" s="48"/>
    </row>
    <row r="141" spans="1:10" s="7" customFormat="1" ht="12.75" customHeight="1">
      <c r="A141" s="1">
        <v>1.1499999999999999</v>
      </c>
      <c r="B141" s="1">
        <v>2.6399999999999899</v>
      </c>
      <c r="C141" s="1" t="str">
        <f t="shared" si="4"/>
        <v/>
      </c>
      <c r="D141" s="1" t="str">
        <f t="shared" si="4"/>
        <v/>
      </c>
      <c r="E141" s="62" t="s">
        <v>183</v>
      </c>
      <c r="F141" s="60" t="s">
        <v>184</v>
      </c>
      <c r="G141" s="58"/>
      <c r="H141" s="59">
        <v>312</v>
      </c>
      <c r="I141" s="48"/>
      <c r="J141" s="48"/>
    </row>
    <row r="142" spans="1:10" s="7" customFormat="1" ht="12.75" customHeight="1">
      <c r="A142" s="1">
        <v>1.1599999999999999</v>
      </c>
      <c r="B142" s="1">
        <v>2.6499999999999901</v>
      </c>
      <c r="C142" s="1" t="str">
        <f t="shared" si="4"/>
        <v/>
      </c>
      <c r="D142" s="1" t="str">
        <f t="shared" si="4"/>
        <v/>
      </c>
      <c r="E142" s="56" t="s">
        <v>20</v>
      </c>
      <c r="F142" s="60" t="s">
        <v>185</v>
      </c>
      <c r="G142" s="58"/>
      <c r="H142" s="59">
        <v>313</v>
      </c>
      <c r="I142" s="48"/>
      <c r="J142" s="48"/>
    </row>
    <row r="143" spans="1:10" s="7" customFormat="1" ht="12.75" customHeight="1">
      <c r="A143" s="1">
        <v>1.17</v>
      </c>
      <c r="B143" s="1">
        <v>2.6599999999999899</v>
      </c>
      <c r="C143" s="1" t="str">
        <f t="shared" si="4"/>
        <v/>
      </c>
      <c r="D143" s="1" t="str">
        <f t="shared" si="4"/>
        <v/>
      </c>
      <c r="E143" s="56" t="s">
        <v>28</v>
      </c>
      <c r="F143" s="60" t="s">
        <v>186</v>
      </c>
      <c r="G143" s="58"/>
      <c r="H143" s="59">
        <v>314</v>
      </c>
      <c r="I143" s="48"/>
      <c r="J143" s="48"/>
    </row>
    <row r="144" spans="1:10" s="7" customFormat="1" ht="12.75" customHeight="1">
      <c r="A144" s="1">
        <v>1.18</v>
      </c>
      <c r="B144" s="1">
        <v>2.6699999999999902</v>
      </c>
      <c r="C144" s="1" t="str">
        <f t="shared" si="4"/>
        <v/>
      </c>
      <c r="D144" s="1" t="str">
        <f t="shared" si="4"/>
        <v/>
      </c>
      <c r="E144" s="56" t="s">
        <v>30</v>
      </c>
      <c r="F144" s="57" t="s">
        <v>187</v>
      </c>
      <c r="G144" s="58"/>
      <c r="H144" s="59">
        <v>315</v>
      </c>
      <c r="I144" s="48"/>
      <c r="J144" s="48"/>
    </row>
    <row r="145" spans="1:919" ht="5.25" customHeight="1">
      <c r="E145" s="7"/>
      <c r="F145" s="7"/>
      <c r="G145" s="7"/>
      <c r="H145" s="7"/>
      <c r="I145" s="7"/>
    </row>
    <row r="146" spans="1:919" ht="17.25" customHeight="1">
      <c r="E146" s="52" t="str">
        <f>E35</f>
        <v>Kontrolni broj: 1134923666</v>
      </c>
      <c r="F146" s="7"/>
      <c r="H146" s="7"/>
      <c r="I146" s="7"/>
      <c r="J146" s="61" t="s">
        <v>188</v>
      </c>
    </row>
    <row r="147" spans="1:919" ht="33" customHeight="1">
      <c r="E147" s="31" t="s">
        <v>12</v>
      </c>
      <c r="F147" s="32" t="s">
        <v>13</v>
      </c>
      <c r="G147" s="32" t="s">
        <v>14</v>
      </c>
      <c r="H147" s="33" t="s">
        <v>15</v>
      </c>
      <c r="I147" s="33" t="str">
        <f>"Od "&amp;TEXT([1]OsnPodaci!A58,"dd.mm.")&amp;" do "&amp;TEXT([1]OsnPodaci!B58,"dd.mm.")&amp;" tekuće godine"</f>
        <v>Od 01.01. do 30.09. tekuće godine</v>
      </c>
      <c r="J147" s="55" t="str">
        <f>J15</f>
        <v>01.01. do 30.09.prethodne godine</v>
      </c>
    </row>
    <row r="148" spans="1:919" s="40" customFormat="1" ht="11.25" customHeight="1">
      <c r="A148" s="35"/>
      <c r="B148" s="35"/>
      <c r="C148" s="35"/>
      <c r="D148" s="35"/>
      <c r="E148" s="36">
        <v>1</v>
      </c>
      <c r="F148" s="37">
        <v>2</v>
      </c>
      <c r="G148" s="37">
        <v>3</v>
      </c>
      <c r="H148" s="38">
        <v>4</v>
      </c>
      <c r="I148" s="38">
        <v>5</v>
      </c>
      <c r="J148" s="38">
        <v>6</v>
      </c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/>
      <c r="IV148" s="39"/>
      <c r="IW148" s="39"/>
      <c r="IX148" s="39"/>
      <c r="IY148" s="39"/>
      <c r="IZ148" s="39"/>
      <c r="JA148" s="39"/>
      <c r="JB148" s="39"/>
      <c r="JC148" s="39"/>
      <c r="JD148" s="39"/>
      <c r="JE148" s="39"/>
      <c r="JF148" s="39"/>
      <c r="JG148" s="39"/>
      <c r="JH148" s="39"/>
      <c r="JI148" s="39"/>
      <c r="JJ148" s="39"/>
      <c r="JK148" s="39"/>
      <c r="JL148" s="39"/>
      <c r="JM148" s="39"/>
      <c r="JN148" s="39"/>
      <c r="JO148" s="39"/>
      <c r="JP148" s="39"/>
      <c r="JQ148" s="39"/>
      <c r="JR148" s="39"/>
      <c r="JS148" s="39"/>
      <c r="JT148" s="39"/>
      <c r="JU148" s="39"/>
      <c r="JV148" s="39"/>
      <c r="JW148" s="39"/>
      <c r="JX148" s="39"/>
      <c r="JY148" s="39"/>
      <c r="JZ148" s="39"/>
      <c r="KA148" s="39"/>
      <c r="KB148" s="39"/>
      <c r="KC148" s="39"/>
      <c r="KD148" s="39"/>
      <c r="KE148" s="39"/>
      <c r="KF148" s="39"/>
      <c r="KG148" s="39"/>
      <c r="KH148" s="39"/>
      <c r="KI148" s="39"/>
      <c r="KJ148" s="39"/>
      <c r="KK148" s="39"/>
      <c r="KL148" s="39"/>
      <c r="KM148" s="39"/>
      <c r="KN148" s="39"/>
      <c r="KO148" s="39"/>
      <c r="KP148" s="39"/>
      <c r="KQ148" s="39"/>
      <c r="KR148" s="39"/>
      <c r="KS148" s="39"/>
      <c r="KT148" s="39"/>
      <c r="KU148" s="39"/>
      <c r="KV148" s="39"/>
      <c r="KW148" s="39"/>
      <c r="KX148" s="39"/>
      <c r="KY148" s="39"/>
      <c r="KZ148" s="39"/>
      <c r="LA148" s="39"/>
      <c r="LB148" s="39"/>
      <c r="LC148" s="39"/>
      <c r="LD148" s="39"/>
      <c r="LE148" s="39"/>
      <c r="LF148" s="39"/>
      <c r="LG148" s="39"/>
      <c r="LH148" s="39"/>
      <c r="LI148" s="39"/>
      <c r="LJ148" s="39"/>
      <c r="LK148" s="39"/>
      <c r="LL148" s="39"/>
      <c r="LM148" s="39"/>
      <c r="LN148" s="39"/>
      <c r="LO148" s="39"/>
      <c r="LP148" s="39"/>
      <c r="LQ148" s="39"/>
      <c r="LR148" s="39"/>
      <c r="LS148" s="39"/>
      <c r="LT148" s="39"/>
      <c r="LU148" s="39"/>
      <c r="LV148" s="39"/>
      <c r="LW148" s="39"/>
      <c r="LX148" s="39"/>
      <c r="LY148" s="39"/>
      <c r="LZ148" s="39"/>
      <c r="MA148" s="39"/>
      <c r="MB148" s="39"/>
      <c r="MC148" s="39"/>
      <c r="MD148" s="39"/>
      <c r="ME148" s="39"/>
      <c r="MF148" s="39"/>
      <c r="MG148" s="39"/>
      <c r="MH148" s="39"/>
      <c r="MI148" s="39"/>
      <c r="MJ148" s="39"/>
      <c r="MK148" s="39"/>
      <c r="ML148" s="39"/>
      <c r="MM148" s="39"/>
      <c r="MN148" s="39"/>
      <c r="MO148" s="39"/>
      <c r="MP148" s="39"/>
      <c r="MQ148" s="39"/>
      <c r="MR148" s="39"/>
      <c r="MS148" s="39"/>
      <c r="MT148" s="39"/>
      <c r="MU148" s="39"/>
      <c r="MV148" s="39"/>
      <c r="MW148" s="39"/>
      <c r="MX148" s="39"/>
      <c r="MY148" s="39"/>
      <c r="MZ148" s="39"/>
      <c r="NA148" s="39"/>
      <c r="NB148" s="39"/>
      <c r="NC148" s="39"/>
      <c r="ND148" s="39"/>
      <c r="NE148" s="39"/>
      <c r="NF148" s="39"/>
      <c r="NG148" s="39"/>
      <c r="NH148" s="39"/>
      <c r="NI148" s="39"/>
      <c r="NJ148" s="39"/>
      <c r="NK148" s="39"/>
      <c r="NL148" s="39"/>
      <c r="NM148" s="39"/>
      <c r="NN148" s="39"/>
      <c r="NO148" s="39"/>
      <c r="NP148" s="39"/>
      <c r="NQ148" s="39"/>
      <c r="NR148" s="39"/>
      <c r="NS148" s="39"/>
      <c r="NT148" s="39"/>
      <c r="NU148" s="39"/>
      <c r="NV148" s="39"/>
      <c r="NW148" s="39"/>
      <c r="NX148" s="39"/>
      <c r="NY148" s="39"/>
      <c r="NZ148" s="39"/>
      <c r="OA148" s="39"/>
      <c r="OB148" s="39"/>
      <c r="OC148" s="39"/>
      <c r="OD148" s="39"/>
      <c r="OE148" s="39"/>
      <c r="OF148" s="39"/>
      <c r="OG148" s="39"/>
      <c r="OH148" s="39"/>
      <c r="OI148" s="39"/>
      <c r="OJ148" s="39"/>
      <c r="OK148" s="39"/>
      <c r="OL148" s="39"/>
      <c r="OM148" s="39"/>
      <c r="ON148" s="39"/>
      <c r="OO148" s="39"/>
      <c r="OP148" s="39"/>
      <c r="OQ148" s="39"/>
      <c r="OR148" s="39"/>
      <c r="OS148" s="39"/>
      <c r="OT148" s="39"/>
      <c r="OU148" s="39"/>
      <c r="OV148" s="39"/>
      <c r="OW148" s="39"/>
      <c r="OX148" s="39"/>
      <c r="OY148" s="39"/>
      <c r="OZ148" s="39"/>
      <c r="PA148" s="39"/>
      <c r="PB148" s="39"/>
      <c r="PC148" s="39"/>
      <c r="PD148" s="39"/>
      <c r="PE148" s="39"/>
      <c r="PF148" s="39"/>
      <c r="PG148" s="39"/>
      <c r="PH148" s="39"/>
      <c r="PI148" s="39"/>
      <c r="PJ148" s="39"/>
      <c r="PK148" s="39"/>
      <c r="PL148" s="39"/>
      <c r="PM148" s="39"/>
      <c r="PN148" s="39"/>
      <c r="PO148" s="39"/>
      <c r="PP148" s="39"/>
      <c r="PQ148" s="39"/>
      <c r="PR148" s="39"/>
      <c r="PS148" s="39"/>
      <c r="PT148" s="39"/>
      <c r="PU148" s="39"/>
      <c r="PV148" s="39"/>
      <c r="PW148" s="39"/>
      <c r="PX148" s="39"/>
      <c r="PY148" s="39"/>
      <c r="PZ148" s="39"/>
      <c r="QA148" s="39"/>
      <c r="QB148" s="39"/>
      <c r="QC148" s="39"/>
      <c r="QD148" s="39"/>
      <c r="QE148" s="39"/>
      <c r="QF148" s="39"/>
      <c r="QG148" s="39"/>
      <c r="QH148" s="39"/>
      <c r="QI148" s="39"/>
      <c r="QJ148" s="39"/>
      <c r="QK148" s="39"/>
      <c r="QL148" s="39"/>
      <c r="QM148" s="39"/>
      <c r="QN148" s="39"/>
      <c r="QO148" s="39"/>
      <c r="QP148" s="39"/>
      <c r="QQ148" s="39"/>
      <c r="QR148" s="39"/>
      <c r="QS148" s="39"/>
      <c r="QT148" s="39"/>
      <c r="QU148" s="39"/>
      <c r="QV148" s="39"/>
      <c r="QW148" s="39"/>
      <c r="QX148" s="39"/>
      <c r="QY148" s="39"/>
      <c r="QZ148" s="39"/>
      <c r="RA148" s="39"/>
      <c r="RB148" s="39"/>
      <c r="RC148" s="39"/>
      <c r="RD148" s="39"/>
      <c r="RE148" s="39"/>
      <c r="RF148" s="39"/>
      <c r="RG148" s="39"/>
      <c r="RH148" s="39"/>
      <c r="RI148" s="39"/>
      <c r="RJ148" s="39"/>
      <c r="RK148" s="39"/>
      <c r="RL148" s="39"/>
      <c r="RM148" s="39"/>
      <c r="RN148" s="39"/>
      <c r="RO148" s="39"/>
      <c r="RP148" s="39"/>
      <c r="RQ148" s="39"/>
      <c r="RR148" s="39"/>
      <c r="RS148" s="39"/>
      <c r="RT148" s="39"/>
      <c r="RU148" s="39"/>
      <c r="RV148" s="39"/>
      <c r="RW148" s="39"/>
      <c r="RX148" s="39"/>
      <c r="RY148" s="39"/>
      <c r="RZ148" s="39"/>
      <c r="SA148" s="39"/>
      <c r="SB148" s="39"/>
      <c r="SC148" s="39"/>
      <c r="SD148" s="39"/>
      <c r="SE148" s="39"/>
      <c r="SF148" s="39"/>
      <c r="SG148" s="39"/>
      <c r="SH148" s="39"/>
      <c r="SI148" s="39"/>
      <c r="SJ148" s="39"/>
      <c r="SK148" s="39"/>
      <c r="SL148" s="39"/>
      <c r="SM148" s="39"/>
      <c r="SN148" s="39"/>
      <c r="SO148" s="39"/>
      <c r="SP148" s="39"/>
      <c r="SQ148" s="39"/>
      <c r="SR148" s="39"/>
      <c r="SS148" s="39"/>
      <c r="ST148" s="39"/>
      <c r="SU148" s="39"/>
      <c r="SV148" s="39"/>
      <c r="SW148" s="39"/>
      <c r="SX148" s="39"/>
      <c r="SY148" s="39"/>
      <c r="SZ148" s="39"/>
      <c r="TA148" s="39"/>
      <c r="TB148" s="39"/>
      <c r="TC148" s="39"/>
      <c r="TD148" s="39"/>
      <c r="TE148" s="39"/>
      <c r="TF148" s="39"/>
      <c r="TG148" s="39"/>
      <c r="TH148" s="39"/>
      <c r="TI148" s="39"/>
      <c r="TJ148" s="39"/>
      <c r="TK148" s="39"/>
      <c r="TL148" s="39"/>
      <c r="TM148" s="39"/>
      <c r="TN148" s="39"/>
      <c r="TO148" s="39"/>
      <c r="TP148" s="39"/>
      <c r="TQ148" s="39"/>
      <c r="TR148" s="39"/>
      <c r="TS148" s="39"/>
      <c r="TT148" s="39"/>
      <c r="TU148" s="39"/>
      <c r="TV148" s="39"/>
      <c r="TW148" s="39"/>
      <c r="TX148" s="39"/>
      <c r="TY148" s="39"/>
      <c r="TZ148" s="39"/>
      <c r="UA148" s="39"/>
      <c r="UB148" s="39"/>
      <c r="UC148" s="39"/>
      <c r="UD148" s="39"/>
      <c r="UE148" s="39"/>
      <c r="UF148" s="39"/>
      <c r="UG148" s="39"/>
      <c r="UH148" s="39"/>
      <c r="UI148" s="39"/>
      <c r="UJ148" s="39"/>
      <c r="UK148" s="39"/>
      <c r="UL148" s="39"/>
      <c r="UM148" s="39"/>
      <c r="UN148" s="39"/>
      <c r="UO148" s="39"/>
      <c r="UP148" s="39"/>
      <c r="UQ148" s="39"/>
      <c r="UR148" s="39"/>
      <c r="US148" s="39"/>
      <c r="UT148" s="39"/>
      <c r="UU148" s="39"/>
      <c r="UV148" s="39"/>
      <c r="UW148" s="39"/>
      <c r="UX148" s="39"/>
      <c r="UY148" s="39"/>
      <c r="UZ148" s="39"/>
      <c r="VA148" s="39"/>
      <c r="VB148" s="39"/>
      <c r="VC148" s="39"/>
      <c r="VD148" s="39"/>
      <c r="VE148" s="39"/>
      <c r="VF148" s="39"/>
      <c r="VG148" s="39"/>
      <c r="VH148" s="39"/>
      <c r="VI148" s="39"/>
      <c r="VJ148" s="39"/>
      <c r="VK148" s="39"/>
      <c r="VL148" s="39"/>
      <c r="VM148" s="39"/>
      <c r="VN148" s="39"/>
      <c r="VO148" s="39"/>
      <c r="VP148" s="39"/>
      <c r="VQ148" s="39"/>
      <c r="VR148" s="39"/>
      <c r="VS148" s="39"/>
      <c r="VT148" s="39"/>
      <c r="VU148" s="39"/>
      <c r="VV148" s="39"/>
      <c r="VW148" s="39"/>
      <c r="VX148" s="39"/>
      <c r="VY148" s="39"/>
      <c r="VZ148" s="39"/>
      <c r="WA148" s="39"/>
      <c r="WB148" s="39"/>
      <c r="WC148" s="39"/>
      <c r="WD148" s="39"/>
      <c r="WE148" s="39"/>
      <c r="WF148" s="39"/>
      <c r="WG148" s="39"/>
      <c r="WH148" s="39"/>
      <c r="WI148" s="39"/>
      <c r="WJ148" s="39"/>
      <c r="WK148" s="39"/>
      <c r="WL148" s="39"/>
      <c r="WM148" s="39"/>
      <c r="WN148" s="39"/>
      <c r="WO148" s="39"/>
      <c r="WP148" s="39"/>
      <c r="WQ148" s="39"/>
      <c r="WR148" s="39"/>
      <c r="WS148" s="39"/>
      <c r="WT148" s="39"/>
      <c r="WU148" s="39"/>
      <c r="WV148" s="39"/>
      <c r="WW148" s="39"/>
      <c r="WX148" s="39"/>
      <c r="WY148" s="39"/>
      <c r="WZ148" s="39"/>
      <c r="XA148" s="39"/>
      <c r="XB148" s="39"/>
      <c r="XC148" s="39"/>
      <c r="XD148" s="39"/>
      <c r="XE148" s="39"/>
      <c r="XF148" s="39"/>
      <c r="XG148" s="39"/>
      <c r="XH148" s="39"/>
      <c r="XI148" s="39"/>
      <c r="XJ148" s="39"/>
      <c r="XK148" s="39"/>
      <c r="XL148" s="39"/>
      <c r="XM148" s="39"/>
      <c r="XN148" s="39"/>
      <c r="XO148" s="39"/>
      <c r="XP148" s="39"/>
      <c r="XQ148" s="39"/>
      <c r="XR148" s="39"/>
      <c r="XS148" s="39"/>
      <c r="XT148" s="39"/>
      <c r="XU148" s="39"/>
      <c r="XV148" s="39"/>
      <c r="XW148" s="39"/>
      <c r="XX148" s="39"/>
      <c r="XY148" s="39"/>
      <c r="XZ148" s="39"/>
      <c r="YA148" s="39"/>
      <c r="YB148" s="39"/>
      <c r="YC148" s="39"/>
      <c r="YD148" s="39"/>
      <c r="YE148" s="39"/>
      <c r="YF148" s="39"/>
      <c r="YG148" s="39"/>
      <c r="YH148" s="39"/>
      <c r="YI148" s="39"/>
      <c r="YJ148" s="39"/>
      <c r="YK148" s="39"/>
      <c r="YL148" s="39"/>
      <c r="YM148" s="39"/>
      <c r="YN148" s="39"/>
      <c r="YO148" s="39"/>
      <c r="YP148" s="39"/>
      <c r="YQ148" s="39"/>
      <c r="YR148" s="39"/>
      <c r="YS148" s="39"/>
      <c r="YT148" s="39"/>
      <c r="YU148" s="39"/>
      <c r="YV148" s="39"/>
      <c r="YW148" s="39"/>
      <c r="YX148" s="39"/>
      <c r="YY148" s="39"/>
      <c r="YZ148" s="39"/>
      <c r="ZA148" s="39"/>
      <c r="ZB148" s="39"/>
      <c r="ZC148" s="39"/>
      <c r="ZD148" s="39"/>
      <c r="ZE148" s="39"/>
      <c r="ZF148" s="39"/>
      <c r="ZG148" s="39"/>
      <c r="ZH148" s="39"/>
      <c r="ZI148" s="39"/>
      <c r="ZJ148" s="39"/>
      <c r="ZK148" s="39"/>
      <c r="ZL148" s="39"/>
      <c r="ZM148" s="39"/>
      <c r="ZN148" s="39"/>
      <c r="ZO148" s="39"/>
      <c r="ZP148" s="39"/>
      <c r="ZQ148" s="39"/>
      <c r="ZR148" s="39"/>
      <c r="ZS148" s="39"/>
      <c r="ZT148" s="39"/>
      <c r="ZU148" s="39"/>
      <c r="ZV148" s="39"/>
      <c r="ZW148" s="39"/>
      <c r="ZX148" s="39"/>
      <c r="ZY148" s="39"/>
      <c r="ZZ148" s="39"/>
      <c r="AAA148" s="39"/>
      <c r="AAB148" s="39"/>
      <c r="AAC148" s="39"/>
      <c r="AAD148" s="39"/>
      <c r="AAE148" s="39"/>
      <c r="AAF148" s="39"/>
      <c r="AAG148" s="39"/>
      <c r="AAH148" s="39"/>
      <c r="AAI148" s="39"/>
      <c r="AAJ148" s="39"/>
      <c r="AAK148" s="39"/>
      <c r="AAL148" s="39"/>
      <c r="AAM148" s="39"/>
      <c r="AAN148" s="39"/>
      <c r="AAO148" s="39"/>
      <c r="AAP148" s="39"/>
      <c r="AAQ148" s="39"/>
      <c r="AAR148" s="39"/>
      <c r="AAS148" s="39"/>
      <c r="AAT148" s="39"/>
      <c r="AAU148" s="39"/>
      <c r="AAV148" s="39"/>
      <c r="AAW148" s="39"/>
      <c r="AAX148" s="39"/>
      <c r="AAY148" s="39"/>
      <c r="AAZ148" s="39"/>
      <c r="ABA148" s="39"/>
      <c r="ABB148" s="39"/>
      <c r="ABC148" s="39"/>
      <c r="ABD148" s="39"/>
      <c r="ABE148" s="39"/>
      <c r="ABF148" s="39"/>
      <c r="ABG148" s="39"/>
      <c r="ABH148" s="39"/>
      <c r="ABI148" s="39"/>
      <c r="ABJ148" s="39"/>
      <c r="ABK148" s="39"/>
      <c r="ABL148" s="39"/>
      <c r="ABM148" s="39"/>
      <c r="ABN148" s="39"/>
      <c r="ABO148" s="39"/>
      <c r="ABP148" s="39"/>
      <c r="ABQ148" s="39"/>
      <c r="ABR148" s="39"/>
      <c r="ABS148" s="39"/>
      <c r="ABT148" s="39"/>
      <c r="ABU148" s="39"/>
      <c r="ABV148" s="39"/>
      <c r="ABW148" s="39"/>
      <c r="ABX148" s="39"/>
      <c r="ABY148" s="39"/>
      <c r="ABZ148" s="39"/>
      <c r="ACA148" s="39"/>
      <c r="ACB148" s="39"/>
      <c r="ACC148" s="39"/>
      <c r="ACD148" s="39"/>
      <c r="ACE148" s="39"/>
      <c r="ACF148" s="39"/>
      <c r="ACG148" s="39"/>
      <c r="ACH148" s="39"/>
      <c r="ACI148" s="39"/>
      <c r="ACJ148" s="39"/>
      <c r="ACK148" s="39"/>
      <c r="ACL148" s="39"/>
      <c r="ACM148" s="39"/>
      <c r="ACN148" s="39"/>
      <c r="ACO148" s="39"/>
      <c r="ACP148" s="39"/>
      <c r="ACQ148" s="39"/>
      <c r="ACR148" s="39"/>
      <c r="ACS148" s="39"/>
      <c r="ACT148" s="39"/>
      <c r="ACU148" s="39"/>
      <c r="ACV148" s="39"/>
      <c r="ACW148" s="39"/>
      <c r="ACX148" s="39"/>
      <c r="ACY148" s="39"/>
      <c r="ACZ148" s="39"/>
      <c r="ADA148" s="39"/>
      <c r="ADB148" s="39"/>
      <c r="ADC148" s="39"/>
      <c r="ADD148" s="39"/>
      <c r="ADE148" s="39"/>
      <c r="ADF148" s="39"/>
      <c r="ADG148" s="39"/>
      <c r="ADH148" s="39"/>
      <c r="ADI148" s="39"/>
      <c r="ADJ148" s="39"/>
      <c r="ADK148" s="39"/>
      <c r="ADL148" s="39"/>
      <c r="ADM148" s="39"/>
      <c r="ADN148" s="39"/>
      <c r="ADO148" s="39"/>
      <c r="ADP148" s="39"/>
      <c r="ADQ148" s="39"/>
      <c r="ADR148" s="39"/>
      <c r="ADS148" s="39"/>
      <c r="ADT148" s="39"/>
      <c r="ADU148" s="39"/>
      <c r="ADV148" s="39"/>
      <c r="ADW148" s="39"/>
      <c r="ADX148" s="39"/>
      <c r="ADY148" s="39"/>
      <c r="ADZ148" s="39"/>
      <c r="AEA148" s="39"/>
      <c r="AEB148" s="39"/>
      <c r="AEC148" s="39"/>
      <c r="AED148" s="39"/>
      <c r="AEE148" s="39"/>
      <c r="AEF148" s="39"/>
      <c r="AEG148" s="39"/>
      <c r="AEH148" s="39"/>
      <c r="AEI148" s="39"/>
      <c r="AEJ148" s="39"/>
      <c r="AEK148" s="39"/>
      <c r="AEL148" s="39"/>
      <c r="AEM148" s="39"/>
      <c r="AEN148" s="39"/>
      <c r="AEO148" s="39"/>
      <c r="AEP148" s="39"/>
      <c r="AEQ148" s="39"/>
      <c r="AER148" s="39"/>
      <c r="AES148" s="39"/>
      <c r="AET148" s="39"/>
      <c r="AEU148" s="39"/>
      <c r="AEV148" s="39"/>
      <c r="AEW148" s="39"/>
      <c r="AEX148" s="39"/>
      <c r="AEY148" s="39"/>
      <c r="AEZ148" s="39"/>
      <c r="AFA148" s="39"/>
      <c r="AFB148" s="39"/>
      <c r="AFC148" s="39"/>
      <c r="AFD148" s="39"/>
      <c r="AFE148" s="39"/>
      <c r="AFF148" s="39"/>
      <c r="AFG148" s="39"/>
      <c r="AFH148" s="39"/>
      <c r="AFI148" s="39"/>
      <c r="AFJ148" s="39"/>
      <c r="AFK148" s="39"/>
      <c r="AFL148" s="39"/>
      <c r="AFM148" s="39"/>
      <c r="AFN148" s="39"/>
      <c r="AFO148" s="39"/>
      <c r="AFP148" s="39"/>
      <c r="AFQ148" s="39"/>
      <c r="AFR148" s="39"/>
      <c r="AFS148" s="39"/>
      <c r="AFT148" s="39"/>
      <c r="AFU148" s="39"/>
      <c r="AFV148" s="39"/>
      <c r="AFW148" s="39"/>
      <c r="AFX148" s="39"/>
      <c r="AFY148" s="39"/>
      <c r="AFZ148" s="39"/>
      <c r="AGA148" s="39"/>
      <c r="AGB148" s="39"/>
      <c r="AGC148" s="39"/>
      <c r="AGD148" s="39"/>
      <c r="AGE148" s="39"/>
      <c r="AGF148" s="39"/>
      <c r="AGG148" s="39"/>
      <c r="AGH148" s="39"/>
      <c r="AGI148" s="39"/>
      <c r="AGJ148" s="39"/>
      <c r="AGK148" s="39"/>
      <c r="AGL148" s="39"/>
      <c r="AGM148" s="39"/>
      <c r="AGN148" s="39"/>
      <c r="AGO148" s="39"/>
      <c r="AGP148" s="39"/>
      <c r="AGQ148" s="39"/>
      <c r="AGR148" s="39"/>
      <c r="AGS148" s="39"/>
      <c r="AGT148" s="39"/>
      <c r="AGU148" s="39"/>
      <c r="AGV148" s="39"/>
      <c r="AGW148" s="39"/>
      <c r="AGX148" s="39"/>
      <c r="AGY148" s="39"/>
      <c r="AGZ148" s="39"/>
      <c r="AHA148" s="39"/>
      <c r="AHB148" s="39"/>
      <c r="AHC148" s="39"/>
      <c r="AHD148" s="39"/>
      <c r="AHE148" s="39"/>
      <c r="AHF148" s="39"/>
      <c r="AHG148" s="39"/>
      <c r="AHH148" s="39"/>
      <c r="AHI148" s="39"/>
      <c r="AHJ148" s="39"/>
      <c r="AHK148" s="39"/>
      <c r="AHL148" s="39"/>
      <c r="AHM148" s="39"/>
      <c r="AHN148" s="39"/>
      <c r="AHO148" s="39"/>
      <c r="AHP148" s="39"/>
      <c r="AHQ148" s="39"/>
      <c r="AHR148" s="39"/>
      <c r="AHS148" s="39"/>
      <c r="AHT148" s="39"/>
      <c r="AHU148" s="39"/>
      <c r="AHV148" s="39"/>
      <c r="AHW148" s="39"/>
      <c r="AHX148" s="39"/>
      <c r="AHY148" s="39"/>
      <c r="AHZ148" s="39"/>
      <c r="AIA148" s="39"/>
      <c r="AIB148" s="39"/>
      <c r="AIC148" s="39"/>
      <c r="AID148" s="39"/>
      <c r="AIE148" s="39"/>
      <c r="AIF148" s="39"/>
      <c r="AIG148" s="39"/>
      <c r="AIH148" s="39"/>
      <c r="AII148" s="39"/>
    </row>
    <row r="149" spans="1:919" s="7" customFormat="1" ht="12.75" customHeight="1">
      <c r="A149" s="1">
        <v>1.19</v>
      </c>
      <c r="B149" s="1">
        <v>2.6799999999999899</v>
      </c>
      <c r="C149" s="1" t="str">
        <f t="shared" ref="C149:D156" si="5">IF(LEN(I149)=0,"",1+ABS((I149*A149)/LEN(I149))+A149)</f>
        <v/>
      </c>
      <c r="D149" s="1" t="str">
        <f t="shared" si="5"/>
        <v/>
      </c>
      <c r="E149" s="56" t="s">
        <v>31</v>
      </c>
      <c r="F149" s="57" t="s">
        <v>189</v>
      </c>
      <c r="G149" s="58"/>
      <c r="H149" s="59">
        <v>316</v>
      </c>
      <c r="I149" s="48"/>
      <c r="J149" s="48"/>
    </row>
    <row r="150" spans="1:919" s="7" customFormat="1" ht="12.75" customHeight="1">
      <c r="A150" s="1">
        <v>1.2</v>
      </c>
      <c r="B150" s="1">
        <v>2.6899999999999902</v>
      </c>
      <c r="C150" s="1" t="str">
        <f t="shared" si="5"/>
        <v/>
      </c>
      <c r="D150" s="1" t="str">
        <f t="shared" si="5"/>
        <v/>
      </c>
      <c r="E150" s="56" t="s">
        <v>32</v>
      </c>
      <c r="F150" s="57" t="s">
        <v>190</v>
      </c>
      <c r="G150" s="58"/>
      <c r="H150" s="59">
        <v>317</v>
      </c>
      <c r="I150" s="48"/>
      <c r="J150" s="48"/>
    </row>
    <row r="151" spans="1:919" s="7" customFormat="1" ht="12.75" customHeight="1">
      <c r="A151" s="1">
        <v>1.21</v>
      </c>
      <c r="B151" s="1">
        <v>2.69999999999999</v>
      </c>
      <c r="C151" s="1" t="str">
        <f t="shared" si="5"/>
        <v/>
      </c>
      <c r="D151" s="1" t="str">
        <f t="shared" si="5"/>
        <v/>
      </c>
      <c r="E151" s="56" t="s">
        <v>71</v>
      </c>
      <c r="F151" s="57" t="s">
        <v>191</v>
      </c>
      <c r="G151" s="58"/>
      <c r="H151" s="59">
        <v>318</v>
      </c>
      <c r="I151" s="48"/>
      <c r="J151" s="48"/>
    </row>
    <row r="152" spans="1:919" s="7" customFormat="1" ht="12.75" customHeight="1">
      <c r="A152" s="1">
        <v>1.22</v>
      </c>
      <c r="B152" s="1">
        <v>2.71</v>
      </c>
      <c r="C152" s="1">
        <f t="shared" si="5"/>
        <v>14660.031999999999</v>
      </c>
      <c r="D152" s="1">
        <f t="shared" si="5"/>
        <v>32147.019999999997</v>
      </c>
      <c r="E152" s="62" t="s">
        <v>192</v>
      </c>
      <c r="F152" s="60" t="s">
        <v>193</v>
      </c>
      <c r="G152" s="58"/>
      <c r="H152" s="59">
        <v>319</v>
      </c>
      <c r="I152" s="48">
        <v>60073</v>
      </c>
      <c r="J152" s="48">
        <v>59305</v>
      </c>
    </row>
    <row r="153" spans="1:919" s="7" customFormat="1" ht="12.75" customHeight="1">
      <c r="A153" s="1">
        <v>1.23</v>
      </c>
      <c r="B153" s="1">
        <v>2.72</v>
      </c>
      <c r="C153" s="1" t="str">
        <f t="shared" si="5"/>
        <v/>
      </c>
      <c r="D153" s="1" t="str">
        <f t="shared" si="5"/>
        <v/>
      </c>
      <c r="E153" s="62" t="s">
        <v>194</v>
      </c>
      <c r="F153" s="60" t="s">
        <v>195</v>
      </c>
      <c r="G153" s="58"/>
      <c r="H153" s="59">
        <v>320</v>
      </c>
      <c r="I153" s="48"/>
      <c r="J153" s="48"/>
    </row>
    <row r="154" spans="1:919" s="7" customFormat="1" ht="12.75" customHeight="1">
      <c r="A154" s="1">
        <v>1.24</v>
      </c>
      <c r="B154" s="1">
        <v>2.73</v>
      </c>
      <c r="C154" s="1" t="str">
        <f t="shared" si="5"/>
        <v/>
      </c>
      <c r="D154" s="1" t="str">
        <f t="shared" si="5"/>
        <v/>
      </c>
      <c r="E154" s="62" t="s">
        <v>196</v>
      </c>
      <c r="F154" s="64" t="s">
        <v>197</v>
      </c>
      <c r="G154" s="58"/>
      <c r="H154" s="59">
        <v>321</v>
      </c>
      <c r="I154" s="48"/>
      <c r="J154" s="48"/>
    </row>
    <row r="155" spans="1:919" s="7" customFormat="1" ht="12.75" customHeight="1">
      <c r="A155" s="1">
        <v>1.25</v>
      </c>
      <c r="B155" s="1">
        <v>2.74</v>
      </c>
      <c r="C155" s="1">
        <f t="shared" si="5"/>
        <v>15020.5</v>
      </c>
      <c r="D155" s="1">
        <f t="shared" si="5"/>
        <v>32502.880000000005</v>
      </c>
      <c r="E155" s="62" t="s">
        <v>198</v>
      </c>
      <c r="F155" s="60" t="s">
        <v>199</v>
      </c>
      <c r="G155" s="58"/>
      <c r="H155" s="59">
        <v>322</v>
      </c>
      <c r="I155" s="48">
        <v>60073</v>
      </c>
      <c r="J155" s="48">
        <v>59305</v>
      </c>
    </row>
    <row r="156" spans="1:919" s="7" customFormat="1" ht="12.75" customHeight="1">
      <c r="A156" s="1">
        <v>1.26</v>
      </c>
      <c r="B156" s="1">
        <v>2.75</v>
      </c>
      <c r="C156" s="1" t="str">
        <f t="shared" si="5"/>
        <v/>
      </c>
      <c r="D156" s="1" t="str">
        <f t="shared" si="5"/>
        <v/>
      </c>
      <c r="E156" s="62" t="s">
        <v>200</v>
      </c>
      <c r="F156" s="60" t="s">
        <v>201</v>
      </c>
      <c r="G156" s="58"/>
      <c r="H156" s="59">
        <v>323</v>
      </c>
      <c r="I156" s="48"/>
      <c r="J156" s="48"/>
    </row>
    <row r="157" spans="1:919" s="7" customFormat="1" ht="12.75" customHeight="1">
      <c r="A157" s="1"/>
      <c r="B157" s="1"/>
      <c r="C157" s="1"/>
      <c r="D157" s="1"/>
      <c r="E157" s="56"/>
      <c r="F157" s="64" t="s">
        <v>202</v>
      </c>
      <c r="G157" s="60"/>
      <c r="H157" s="59"/>
      <c r="I157" s="45"/>
      <c r="J157" s="45"/>
    </row>
    <row r="158" spans="1:919" s="7" customFormat="1" ht="12.75" customHeight="1">
      <c r="A158" s="1">
        <v>1.28</v>
      </c>
      <c r="B158" s="1">
        <v>2.76</v>
      </c>
      <c r="C158" s="1" t="str">
        <f t="shared" ref="C158:D173" si="6">IF(LEN(I158)=0,"",1+ABS((I158*A158)/LEN(I158))+A158)</f>
        <v/>
      </c>
      <c r="D158" s="1" t="str">
        <f t="shared" si="6"/>
        <v/>
      </c>
      <c r="E158" s="62" t="s">
        <v>203</v>
      </c>
      <c r="F158" s="60" t="s">
        <v>204</v>
      </c>
      <c r="G158" s="58"/>
      <c r="H158" s="59">
        <v>324</v>
      </c>
      <c r="I158" s="48"/>
      <c r="J158" s="48"/>
    </row>
    <row r="159" spans="1:919" s="7" customFormat="1" ht="12.75" customHeight="1">
      <c r="A159" s="1">
        <v>1.29</v>
      </c>
      <c r="B159" s="1">
        <v>2.77</v>
      </c>
      <c r="C159" s="1" t="str">
        <f t="shared" si="6"/>
        <v/>
      </c>
      <c r="D159" s="1" t="str">
        <f t="shared" si="6"/>
        <v/>
      </c>
      <c r="E159" s="56" t="s">
        <v>20</v>
      </c>
      <c r="F159" s="60" t="s">
        <v>205</v>
      </c>
      <c r="G159" s="58"/>
      <c r="H159" s="59">
        <v>325</v>
      </c>
      <c r="I159" s="48"/>
      <c r="J159" s="48"/>
    </row>
    <row r="160" spans="1:919" s="7" customFormat="1" ht="12.75" customHeight="1">
      <c r="A160" s="1">
        <v>1.3</v>
      </c>
      <c r="B160" s="1">
        <v>2.78</v>
      </c>
      <c r="C160" s="1" t="str">
        <f t="shared" si="6"/>
        <v/>
      </c>
      <c r="D160" s="1" t="str">
        <f t="shared" si="6"/>
        <v/>
      </c>
      <c r="E160" s="56" t="s">
        <v>22</v>
      </c>
      <c r="F160" s="57" t="s">
        <v>206</v>
      </c>
      <c r="G160" s="58"/>
      <c r="H160" s="59">
        <v>326</v>
      </c>
      <c r="I160" s="48"/>
      <c r="J160" s="48"/>
    </row>
    <row r="161" spans="1:10" s="7" customFormat="1" ht="12.75" customHeight="1">
      <c r="A161" s="1">
        <v>1.31</v>
      </c>
      <c r="B161" s="1">
        <v>2.79</v>
      </c>
      <c r="C161" s="1" t="str">
        <f t="shared" si="6"/>
        <v/>
      </c>
      <c r="D161" s="1" t="str">
        <f t="shared" si="6"/>
        <v/>
      </c>
      <c r="E161" s="56" t="s">
        <v>24</v>
      </c>
      <c r="F161" s="57" t="s">
        <v>207</v>
      </c>
      <c r="G161" s="58"/>
      <c r="H161" s="59">
        <v>327</v>
      </c>
      <c r="I161" s="48"/>
      <c r="J161" s="48"/>
    </row>
    <row r="162" spans="1:10" s="7" customFormat="1" ht="12.75" customHeight="1">
      <c r="A162" s="1">
        <v>1.32</v>
      </c>
      <c r="B162" s="1">
        <v>2.8</v>
      </c>
      <c r="C162" s="1" t="str">
        <f t="shared" si="6"/>
        <v/>
      </c>
      <c r="D162" s="1" t="str">
        <f t="shared" si="6"/>
        <v/>
      </c>
      <c r="E162" s="56" t="s">
        <v>26</v>
      </c>
      <c r="F162" s="57" t="s">
        <v>208</v>
      </c>
      <c r="G162" s="58"/>
      <c r="H162" s="59">
        <v>328</v>
      </c>
      <c r="I162" s="48"/>
      <c r="J162" s="48"/>
    </row>
    <row r="163" spans="1:10" s="7" customFormat="1" ht="12.75" customHeight="1">
      <c r="A163" s="1">
        <v>1.33</v>
      </c>
      <c r="B163" s="1">
        <v>2.81</v>
      </c>
      <c r="C163" s="1" t="str">
        <f t="shared" si="6"/>
        <v/>
      </c>
      <c r="D163" s="1" t="str">
        <f t="shared" si="6"/>
        <v/>
      </c>
      <c r="E163" s="56" t="s">
        <v>45</v>
      </c>
      <c r="F163" s="57" t="s">
        <v>209</v>
      </c>
      <c r="G163" s="58"/>
      <c r="H163" s="59">
        <v>329</v>
      </c>
      <c r="I163" s="48"/>
      <c r="J163" s="48"/>
    </row>
    <row r="164" spans="1:10" s="7" customFormat="1" ht="12.75" customHeight="1">
      <c r="A164" s="1">
        <v>1.34</v>
      </c>
      <c r="B164" s="1">
        <v>2.82</v>
      </c>
      <c r="C164" s="1" t="str">
        <f t="shared" si="6"/>
        <v/>
      </c>
      <c r="D164" s="1" t="str">
        <f t="shared" si="6"/>
        <v/>
      </c>
      <c r="E164" s="56" t="s">
        <v>47</v>
      </c>
      <c r="F164" s="57" t="s">
        <v>210</v>
      </c>
      <c r="G164" s="58"/>
      <c r="H164" s="59">
        <v>330</v>
      </c>
      <c r="I164" s="48"/>
      <c r="J164" s="48"/>
    </row>
    <row r="165" spans="1:10" s="7" customFormat="1" ht="12.75" customHeight="1">
      <c r="A165" s="1">
        <v>1.35</v>
      </c>
      <c r="B165" s="1">
        <v>2.83</v>
      </c>
      <c r="C165" s="1" t="str">
        <f t="shared" si="6"/>
        <v/>
      </c>
      <c r="D165" s="1" t="str">
        <f t="shared" si="6"/>
        <v/>
      </c>
      <c r="E165" s="56" t="s">
        <v>28</v>
      </c>
      <c r="F165" s="60" t="s">
        <v>211</v>
      </c>
      <c r="G165" s="58"/>
      <c r="H165" s="59">
        <v>331</v>
      </c>
      <c r="I165" s="48"/>
      <c r="J165" s="48"/>
    </row>
    <row r="166" spans="1:10" s="7" customFormat="1" ht="12.75" customHeight="1">
      <c r="A166" s="1">
        <v>1.36</v>
      </c>
      <c r="B166" s="1">
        <v>2.84</v>
      </c>
      <c r="C166" s="1" t="str">
        <f t="shared" si="6"/>
        <v/>
      </c>
      <c r="D166" s="1" t="str">
        <f t="shared" si="6"/>
        <v/>
      </c>
      <c r="E166" s="56" t="s">
        <v>30</v>
      </c>
      <c r="F166" s="57" t="s">
        <v>212</v>
      </c>
      <c r="G166" s="58"/>
      <c r="H166" s="59">
        <v>332</v>
      </c>
      <c r="I166" s="48"/>
      <c r="J166" s="48"/>
    </row>
    <row r="167" spans="1:10" s="7" customFormat="1" ht="12.75" customHeight="1">
      <c r="A167" s="1">
        <v>1.37</v>
      </c>
      <c r="B167" s="1">
        <v>2.85</v>
      </c>
      <c r="C167" s="1" t="str">
        <f t="shared" si="6"/>
        <v/>
      </c>
      <c r="D167" s="1" t="str">
        <f t="shared" si="6"/>
        <v/>
      </c>
      <c r="E167" s="56" t="s">
        <v>31</v>
      </c>
      <c r="F167" s="57" t="s">
        <v>213</v>
      </c>
      <c r="G167" s="58"/>
      <c r="H167" s="59">
        <v>333</v>
      </c>
      <c r="I167" s="48"/>
      <c r="J167" s="48"/>
    </row>
    <row r="168" spans="1:10" s="7" customFormat="1" ht="12.75" customHeight="1">
      <c r="A168" s="1">
        <v>1.38</v>
      </c>
      <c r="B168" s="1">
        <v>2.86</v>
      </c>
      <c r="C168" s="1" t="str">
        <f t="shared" si="6"/>
        <v/>
      </c>
      <c r="D168" s="1" t="str">
        <f t="shared" si="6"/>
        <v/>
      </c>
      <c r="E168" s="56" t="s">
        <v>32</v>
      </c>
      <c r="F168" s="57" t="s">
        <v>214</v>
      </c>
      <c r="G168" s="58"/>
      <c r="H168" s="59">
        <v>334</v>
      </c>
      <c r="I168" s="48"/>
      <c r="J168" s="48"/>
    </row>
    <row r="169" spans="1:10" s="7" customFormat="1" ht="12.75" customHeight="1">
      <c r="A169" s="1">
        <v>1.39</v>
      </c>
      <c r="B169" s="1">
        <v>2.87</v>
      </c>
      <c r="C169" s="1" t="str">
        <f t="shared" si="6"/>
        <v/>
      </c>
      <c r="D169" s="1" t="str">
        <f t="shared" si="6"/>
        <v/>
      </c>
      <c r="E169" s="56" t="s">
        <v>71</v>
      </c>
      <c r="F169" s="57" t="s">
        <v>215</v>
      </c>
      <c r="G169" s="58"/>
      <c r="H169" s="59">
        <v>335</v>
      </c>
      <c r="I169" s="48"/>
      <c r="J169" s="48"/>
    </row>
    <row r="170" spans="1:10" s="7" customFormat="1" ht="12.75" customHeight="1">
      <c r="A170" s="1">
        <v>1.4</v>
      </c>
      <c r="B170" s="1">
        <v>2.88</v>
      </c>
      <c r="C170" s="1" t="str">
        <f t="shared" si="6"/>
        <v/>
      </c>
      <c r="D170" s="1" t="str">
        <f t="shared" si="6"/>
        <v/>
      </c>
      <c r="E170" s="56" t="s">
        <v>73</v>
      </c>
      <c r="F170" s="57" t="s">
        <v>208</v>
      </c>
      <c r="G170" s="58"/>
      <c r="H170" s="59">
        <v>336</v>
      </c>
      <c r="I170" s="48"/>
      <c r="J170" s="48"/>
    </row>
    <row r="171" spans="1:10" s="7" customFormat="1" ht="12.75" customHeight="1">
      <c r="A171" s="1">
        <v>1.41</v>
      </c>
      <c r="B171" s="1">
        <v>2.89</v>
      </c>
      <c r="C171" s="1" t="str">
        <f t="shared" si="6"/>
        <v/>
      </c>
      <c r="D171" s="1" t="str">
        <f t="shared" si="6"/>
        <v/>
      </c>
      <c r="E171" s="56" t="s">
        <v>75</v>
      </c>
      <c r="F171" s="57" t="s">
        <v>216</v>
      </c>
      <c r="G171" s="58"/>
      <c r="H171" s="59">
        <v>337</v>
      </c>
      <c r="I171" s="48"/>
      <c r="J171" s="48"/>
    </row>
    <row r="172" spans="1:10" s="7" customFormat="1" ht="12.75" customHeight="1">
      <c r="A172" s="1">
        <v>1.42</v>
      </c>
      <c r="B172" s="1">
        <v>2.9</v>
      </c>
      <c r="C172" s="1" t="str">
        <f t="shared" si="6"/>
        <v/>
      </c>
      <c r="D172" s="1" t="str">
        <f t="shared" si="6"/>
        <v/>
      </c>
      <c r="E172" s="56" t="s">
        <v>77</v>
      </c>
      <c r="F172" s="57" t="s">
        <v>210</v>
      </c>
      <c r="G172" s="58"/>
      <c r="H172" s="59">
        <v>338</v>
      </c>
      <c r="I172" s="48"/>
      <c r="J172" s="48"/>
    </row>
    <row r="173" spans="1:10" s="7" customFormat="1" ht="12.75" customHeight="1">
      <c r="A173" s="1">
        <v>1.43</v>
      </c>
      <c r="B173" s="1">
        <v>2.91</v>
      </c>
      <c r="C173" s="1">
        <f t="shared" si="6"/>
        <v>17183.308000000001</v>
      </c>
      <c r="D173" s="1">
        <f t="shared" si="6"/>
        <v>34519.420000000006</v>
      </c>
      <c r="E173" s="62" t="s">
        <v>217</v>
      </c>
      <c r="F173" s="60" t="s">
        <v>218</v>
      </c>
      <c r="G173" s="58"/>
      <c r="H173" s="59">
        <v>339</v>
      </c>
      <c r="I173" s="48">
        <v>60073</v>
      </c>
      <c r="J173" s="48">
        <v>59305</v>
      </c>
    </row>
    <row r="174" spans="1:10" s="7" customFormat="1" ht="12.75" customHeight="1">
      <c r="A174" s="1"/>
      <c r="B174" s="1"/>
      <c r="C174" s="1"/>
      <c r="D174" s="1"/>
      <c r="E174" s="56"/>
      <c r="F174" s="60" t="s">
        <v>219</v>
      </c>
      <c r="G174" s="60"/>
      <c r="H174" s="59"/>
      <c r="I174" s="45"/>
      <c r="J174" s="45"/>
    </row>
    <row r="175" spans="1:10" s="7" customFormat="1" ht="12.75" customHeight="1">
      <c r="A175" s="1">
        <v>1.45</v>
      </c>
      <c r="B175" s="1">
        <v>2.92</v>
      </c>
      <c r="C175" s="1" t="str">
        <f t="shared" ref="C175:D198" si="7">IF(LEN(I175)=0,"",1+ABS((I175*A175)/LEN(I175))+A175)</f>
        <v/>
      </c>
      <c r="D175" s="1" t="str">
        <f t="shared" si="7"/>
        <v/>
      </c>
      <c r="E175" s="56"/>
      <c r="F175" s="57" t="s">
        <v>220</v>
      </c>
      <c r="G175" s="58"/>
      <c r="H175" s="59">
        <v>340</v>
      </c>
      <c r="I175" s="48"/>
      <c r="J175" s="48"/>
    </row>
    <row r="176" spans="1:10" s="7" customFormat="1" ht="12.75" customHeight="1">
      <c r="A176" s="1">
        <v>1.46</v>
      </c>
      <c r="B176" s="1">
        <v>2.93</v>
      </c>
      <c r="C176" s="1" t="str">
        <f t="shared" si="7"/>
        <v/>
      </c>
      <c r="D176" s="1" t="str">
        <f t="shared" si="7"/>
        <v/>
      </c>
      <c r="E176" s="56"/>
      <c r="F176" s="57" t="s">
        <v>221</v>
      </c>
      <c r="G176" s="58"/>
      <c r="H176" s="59">
        <v>341</v>
      </c>
      <c r="I176" s="48"/>
      <c r="J176" s="48"/>
    </row>
    <row r="177" spans="1:10" s="7" customFormat="1" ht="12.75" customHeight="1">
      <c r="A177" s="1"/>
      <c r="B177" s="1"/>
      <c r="C177" s="1"/>
      <c r="D177" s="1"/>
      <c r="E177" s="56"/>
      <c r="F177" s="60" t="s">
        <v>222</v>
      </c>
      <c r="G177" s="60"/>
      <c r="H177" s="59"/>
      <c r="I177" s="45"/>
      <c r="J177" s="45"/>
    </row>
    <row r="178" spans="1:10" s="7" customFormat="1" ht="12.75" customHeight="1">
      <c r="A178" s="1">
        <v>1.48</v>
      </c>
      <c r="B178" s="1">
        <v>2.94</v>
      </c>
      <c r="C178" s="1" t="str">
        <f t="shared" si="7"/>
        <v/>
      </c>
      <c r="D178" s="1" t="str">
        <f t="shared" si="7"/>
        <v/>
      </c>
      <c r="E178" s="56"/>
      <c r="F178" s="57" t="s">
        <v>223</v>
      </c>
      <c r="G178" s="58"/>
      <c r="H178" s="59">
        <v>342</v>
      </c>
      <c r="I178" s="48"/>
      <c r="J178" s="48"/>
    </row>
    <row r="179" spans="1:10" s="7" customFormat="1" ht="12.75" customHeight="1">
      <c r="A179" s="1">
        <v>1.49</v>
      </c>
      <c r="B179" s="1">
        <v>2.95</v>
      </c>
      <c r="C179" s="1" t="str">
        <f t="shared" si="7"/>
        <v/>
      </c>
      <c r="D179" s="1" t="str">
        <f t="shared" si="7"/>
        <v/>
      </c>
      <c r="E179" s="56"/>
      <c r="F179" s="57" t="s">
        <v>224</v>
      </c>
      <c r="G179" s="58"/>
      <c r="H179" s="59">
        <v>343</v>
      </c>
      <c r="I179" s="48"/>
      <c r="J179" s="48"/>
    </row>
    <row r="180" spans="1:10" s="7" customFormat="1" ht="12.75" customHeight="1">
      <c r="A180" s="1"/>
      <c r="B180" s="1"/>
      <c r="C180" s="1"/>
      <c r="D180" s="1"/>
      <c r="E180" s="56"/>
      <c r="F180" s="60" t="s">
        <v>225</v>
      </c>
      <c r="G180" s="60"/>
      <c r="H180" s="59"/>
      <c r="I180" s="45"/>
      <c r="J180" s="45"/>
    </row>
    <row r="181" spans="1:10" s="7" customFormat="1" ht="12.75" customHeight="1">
      <c r="A181" s="1">
        <v>1.51</v>
      </c>
      <c r="B181" s="1">
        <v>2.96</v>
      </c>
      <c r="C181" s="1">
        <f t="shared" si="7"/>
        <v>18144.555999999997</v>
      </c>
      <c r="D181" s="1">
        <f t="shared" si="7"/>
        <v>35112.519999999997</v>
      </c>
      <c r="E181" s="56"/>
      <c r="F181" s="57" t="s">
        <v>223</v>
      </c>
      <c r="G181" s="58"/>
      <c r="H181" s="59">
        <v>344</v>
      </c>
      <c r="I181" s="48">
        <v>60073</v>
      </c>
      <c r="J181" s="48">
        <v>59305</v>
      </c>
    </row>
    <row r="182" spans="1:10" s="7" customFormat="1" ht="15" customHeight="1">
      <c r="A182" s="1">
        <v>1.52</v>
      </c>
      <c r="B182" s="1">
        <v>2.97</v>
      </c>
      <c r="C182" s="1" t="str">
        <f t="shared" si="7"/>
        <v/>
      </c>
      <c r="D182" s="1" t="str">
        <f t="shared" si="7"/>
        <v/>
      </c>
      <c r="E182" s="56"/>
      <c r="F182" s="57" t="s">
        <v>224</v>
      </c>
      <c r="G182" s="58"/>
      <c r="H182" s="59">
        <v>345</v>
      </c>
      <c r="I182" s="48"/>
      <c r="J182" s="48"/>
    </row>
    <row r="183" spans="1:10" ht="15" hidden="1" customHeight="1">
      <c r="C183" s="1">
        <f>IF(ISERROR(ABS(LOG(ABS(SUM(C18:C182)),EXP(3)))),"",ABS(LOG(ABS(SUM(C18:C182)),EXP(3))))</f>
        <v>4.3888249570349229</v>
      </c>
      <c r="D183" s="1">
        <f>IF(ISERROR(ABS(LOG(ABS(SUM(D18:D182)),EXP(3)))),"",ABS(LOG(ABS(SUM(D18:D182)),EXP(3))))</f>
        <v>4.8090522187366629</v>
      </c>
      <c r="E183" s="7"/>
      <c r="F183" s="7"/>
      <c r="G183" s="7"/>
      <c r="H183" s="7"/>
      <c r="I183" s="7"/>
    </row>
    <row r="184" spans="1:10" s="7" customFormat="1" ht="15" customHeight="1">
      <c r="A184" s="1"/>
      <c r="B184" s="1"/>
      <c r="C184" s="65" t="str">
        <f>IF(ISERROR(IF(ISERROR(MID(C183,FIND(".",C183,1)+11,13)),MID(C183,FIND(",",C183,1)+11,13),MID(C183,FIND(".",C183,1)+11,13))),"",IF(ISERROR(MID(C183,FIND(".",C183,1)+11,13)),MID(C183,FIND(",",C183,1)+11,13),MID(C183,FIND(".",C183,1)+11,13)))</f>
        <v>3492</v>
      </c>
      <c r="D184" s="65" t="str">
        <f>IF(ISERROR(IF(ISERROR(MID(D183,FIND(".",D183,1)+11,13)),MID(D183,FIND(",",D183,1)+11,13),MID(D183,FIND(".",D183,1)+11,13))),"",IF(ISERROR(MID(D183,FIND(".",D183,1)+11,13)),MID(D183,FIND(",",D183,1)+11,13),MID(D183,FIND(".",D183,1)+11,13)))</f>
        <v>3666</v>
      </c>
      <c r="E184" s="66" t="s">
        <v>226</v>
      </c>
      <c r="F184" s="4"/>
      <c r="G184" s="67" t="s">
        <v>227</v>
      </c>
      <c r="H184" s="4"/>
      <c r="I184" s="5"/>
      <c r="J184" s="30" t="s">
        <v>228</v>
      </c>
    </row>
    <row r="185" spans="1:10" s="7" customFormat="1" ht="15" customHeight="1">
      <c r="A185" s="1"/>
      <c r="B185" s="1"/>
      <c r="C185" s="1"/>
      <c r="D185" s="1"/>
      <c r="E185" s="68" t="str">
        <f>IF([1]OsnPodaci!A10="","",[1]OsnPodaci!A10)</f>
        <v>Zenica</v>
      </c>
      <c r="F185" s="4"/>
      <c r="G185" s="69" t="str">
        <f>IF([1]OsnPodaci!A68="","",LEFT([1]OsnPodaci!A68,FIND(";",[1]OsnPodaci!A68,1)-1))</f>
        <v>Beganović (Nesib) Jasmin, licenca br. CR-53115/5       ILI       NAZIV REV. DRUŠTVA</v>
      </c>
      <c r="H185" s="4"/>
      <c r="J185" s="70" t="str">
        <f>IF(OR([1]OsnPodaci!A35="",[1]OsnPodaci!B35=""),"",[1]OsnPodaci!A35&amp;" "&amp;[1]OsnPodaci!B35)</f>
        <v>Rasim  Mulić</v>
      </c>
    </row>
    <row r="186" spans="1:10" s="7" customFormat="1" ht="15" customHeight="1">
      <c r="A186" s="1"/>
      <c r="B186" s="1"/>
      <c r="C186" s="1"/>
      <c r="D186" s="1"/>
      <c r="E186" s="71" t="str">
        <f>IF([1]OsnPodaci!D58="","",TEXT([1]OsnPodaci!D58,"dd.mm.yyyy."))</f>
        <v>14.10.2022.</v>
      </c>
      <c r="F186" s="4"/>
      <c r="G186" s="72" t="str">
        <f>IF([1]OsnPodaci!A68="","",MID([1]OsnPodaci!A68,FIND("licenca br.",[1]OsnPodaci!A68,1)+11,15))</f>
        <v xml:space="preserve"> CR-53115/5    </v>
      </c>
      <c r="H186" s="4"/>
      <c r="I186" s="73" t="s">
        <v>229</v>
      </c>
    </row>
    <row r="187" spans="1:10" ht="12" customHeight="1">
      <c r="E187" s="52" t="str">
        <f>E35</f>
        <v>Kontrolni broj: 1134923666</v>
      </c>
      <c r="J187" s="74" t="s">
        <v>230</v>
      </c>
    </row>
  </sheetData>
  <sheetProtection sheet="1" objects="1" scenarios="1"/>
  <mergeCells count="4">
    <mergeCell ref="E8:G9"/>
    <mergeCell ref="E11:J11"/>
    <mergeCell ref="E12:J12"/>
    <mergeCell ref="E13:J13"/>
  </mergeCells>
  <conditionalFormatting sqref="E187 E68:E69 E71">
    <cfRule type="containsText" dxfId="9" priority="10" operator="containsText" text="Obrazac prazan">
      <formula>NOT(ISERROR(SEARCH("Obrazac prazan",E68)))</formula>
    </cfRule>
  </conditionalFormatting>
  <conditionalFormatting sqref="E35:E36 E38">
    <cfRule type="containsText" dxfId="8" priority="9" operator="containsText" text="Obrazac prazan">
      <formula>NOT(ISERROR(SEARCH("Obrazac prazan",E35)))</formula>
    </cfRule>
  </conditionalFormatting>
  <conditionalFormatting sqref="E69 E71">
    <cfRule type="containsText" dxfId="7" priority="8" operator="containsText" text="Obrazac prazan">
      <formula>NOT(ISERROR(SEARCH("Obrazac prazan",E69)))</formula>
    </cfRule>
  </conditionalFormatting>
  <conditionalFormatting sqref="E107">
    <cfRule type="containsText" dxfId="6" priority="7" operator="containsText" text="Obrazac prazan">
      <formula>NOT(ISERROR(SEARCH("Obrazac prazan",E107)))</formula>
    </cfRule>
  </conditionalFormatting>
  <conditionalFormatting sqref="E108 E110:E111">
    <cfRule type="containsText" dxfId="5" priority="6" operator="containsText" text="Obrazac prazan">
      <formula>NOT(ISERROR(SEARCH("Obrazac prazan",E108)))</formula>
    </cfRule>
  </conditionalFormatting>
  <conditionalFormatting sqref="E108 E110:E111">
    <cfRule type="containsText" dxfId="4" priority="5" operator="containsText" text="Obrazac prazan">
      <formula>NOT(ISERROR(SEARCH("Obrazac prazan",E108)))</formula>
    </cfRule>
  </conditionalFormatting>
  <conditionalFormatting sqref="E146">
    <cfRule type="containsText" dxfId="3" priority="4" operator="containsText" text="Obrazac prazan">
      <formula>NOT(ISERROR(SEARCH("Obrazac prazan",E146)))</formula>
    </cfRule>
  </conditionalFormatting>
  <conditionalFormatting sqref="E147 E149:E151">
    <cfRule type="containsText" dxfId="2" priority="3" operator="containsText" text="Obrazac prazan">
      <formula>NOT(ISERROR(SEARCH("Obrazac prazan",E147)))</formula>
    </cfRule>
  </conditionalFormatting>
  <conditionalFormatting sqref="E147 E149:E151">
    <cfRule type="containsText" dxfId="1" priority="2" operator="containsText" text="Obrazac prazan">
      <formula>NOT(ISERROR(SEARCH("Obrazac prazan",E147)))</formula>
    </cfRule>
  </conditionalFormatting>
  <conditionalFormatting sqref="J15">
    <cfRule type="containsText" dxfId="0" priority="1" operator="containsText" text="_____">
      <formula>NOT(ISERROR(SEARCH("_____",J15)))</formula>
    </cfRule>
  </conditionalFormatting>
  <pageMargins left="0.27559055118110237" right="0.27559055118110237" top="0.78740157480314965" bottom="0.27559055118110237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2022-10-18T07:07:09Z</dcterms:created>
  <dcterms:modified xsi:type="dcterms:W3CDTF">2022-10-18T07:07:22Z</dcterms:modified>
</cp:coreProperties>
</file>